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S:\CLI\Tucson Accounts\Tucson Electric Power Co\Open Enrollment\2026.01.01\2026 Benefit Calculator\"/>
    </mc:Choice>
  </mc:AlternateContent>
  <xr:revisionPtr revIDLastSave="0" documentId="13_ncr:1_{018D7449-BAB8-4C9A-8000-B6BD9C2D4554}" xr6:coauthVersionLast="47" xr6:coauthVersionMax="47" xr10:uidLastSave="{00000000-0000-0000-0000-000000000000}"/>
  <workbookProtection workbookAlgorithmName="SHA-512" workbookHashValue="2l7xwJCzavbWgCcIz7F6KOW5sFrvtT3GDMD6LFihOyq4gdiKOjo9rY/lbq3JIqLMvJQcTYCbCKiPu9xOGVZ2XA==" workbookSaltValue="7vQa9MBYGxgAmScsVRr8TQ==" workbookSpinCount="100000" lockStructure="1"/>
  <bookViews>
    <workbookView xWindow="-120" yWindow="-120" windowWidth="29040" windowHeight="15720" tabRatio="500" xr2:uid="{00000000-000D-0000-FFFF-FFFF00000000}"/>
  </bookViews>
  <sheets>
    <sheet name="Calculator" sheetId="1" r:id="rId1"/>
  </sheets>
  <definedNames>
    <definedName name="_xlnm.Print_Area" localSheetId="0">Calculator!$A$1:$F$51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F13" i="1" s="1"/>
  <c r="I4" i="1"/>
  <c r="I5" i="1"/>
  <c r="I6" i="1"/>
  <c r="D13" i="1" l="1"/>
  <c r="D26" i="1" s="1"/>
  <c r="E13" i="1"/>
  <c r="E26" i="1"/>
  <c r="D12" i="1"/>
  <c r="E12" i="1"/>
  <c r="D8" i="1"/>
  <c r="F10" i="1"/>
  <c r="D10" i="1"/>
  <c r="F12" i="1"/>
  <c r="E10" i="1"/>
  <c r="E8" i="1"/>
  <c r="F8" i="1"/>
  <c r="F50" i="1"/>
  <c r="E50" i="1"/>
  <c r="D50" i="1"/>
  <c r="F11" i="1" l="1"/>
  <c r="E11" i="1"/>
  <c r="D32" i="1"/>
  <c r="L27" i="1"/>
  <c r="E27" i="1" s="1"/>
  <c r="L28" i="1" s="1"/>
  <c r="F26" i="1"/>
  <c r="D11" i="1"/>
  <c r="E32" i="1"/>
  <c r="J27" i="1"/>
  <c r="D27" i="1" s="1"/>
  <c r="J28" i="1" s="1"/>
  <c r="L29" i="1" l="1"/>
  <c r="L30" i="1"/>
  <c r="E30" i="1" s="1"/>
  <c r="L31" i="1" s="1"/>
  <c r="E31" i="1" s="1"/>
  <c r="M27" i="1"/>
  <c r="F27" i="1" s="1"/>
  <c r="M28" i="1" s="1"/>
  <c r="I33" i="1"/>
  <c r="D33" i="1" s="1"/>
  <c r="J30" i="1"/>
  <c r="D30" i="1" s="1"/>
  <c r="J29" i="1"/>
  <c r="K33" i="1"/>
  <c r="E33" i="1" s="1"/>
  <c r="M29" i="1" l="1"/>
  <c r="M30" i="1" s="1"/>
  <c r="F30" i="1" s="1"/>
  <c r="M31" i="1" s="1"/>
  <c r="F31" i="1" s="1"/>
  <c r="M32" i="1" s="1"/>
  <c r="L41" i="1"/>
  <c r="E41" i="1" s="1"/>
  <c r="L42" i="1" s="1"/>
  <c r="E42" i="1" s="1"/>
  <c r="J31" i="1"/>
  <c r="D31" i="1" s="1"/>
  <c r="J41" i="1" s="1"/>
  <c r="D41" i="1" s="1"/>
  <c r="J42" i="1" s="1"/>
  <c r="D42" i="1" s="1"/>
  <c r="I34" i="1"/>
  <c r="K34" i="1"/>
  <c r="E34" i="1" s="1"/>
  <c r="F32" i="1" l="1"/>
  <c r="M33" i="1" s="1"/>
  <c r="F33" i="1" s="1"/>
  <c r="D34" i="1"/>
  <c r="L43" i="1"/>
  <c r="K35" i="1"/>
  <c r="E43" i="1" l="1"/>
  <c r="I35" i="1"/>
  <c r="D35" i="1" s="1"/>
  <c r="M34" i="1"/>
  <c r="F34" i="1" s="1"/>
  <c r="M35" i="1" s="1"/>
  <c r="F35" i="1" s="1"/>
  <c r="E35" i="1"/>
  <c r="J43" i="1"/>
  <c r="L44" i="1" l="1"/>
  <c r="E44" i="1" s="1"/>
  <c r="L45" i="1" s="1"/>
  <c r="E45" i="1" s="1"/>
  <c r="L46" i="1" s="1"/>
  <c r="D43" i="1"/>
  <c r="J44" i="1" s="1"/>
  <c r="K36" i="1"/>
  <c r="E36" i="1" s="1"/>
  <c r="I36" i="1"/>
  <c r="D36" i="1" s="1"/>
  <c r="I37" i="1" s="1"/>
  <c r="D37" i="1" s="1"/>
  <c r="M36" i="1"/>
  <c r="K37" i="1" l="1"/>
  <c r="E37" i="1" s="1"/>
  <c r="E48" i="1" s="1"/>
  <c r="D48" i="1"/>
  <c r="E49" i="1"/>
  <c r="D44" i="1"/>
  <c r="F36" i="1"/>
  <c r="M37" i="1" s="1"/>
  <c r="E51" i="1" l="1"/>
  <c r="J45" i="1"/>
  <c r="D45" i="1" s="1"/>
  <c r="F37" i="1"/>
  <c r="M41" i="1" l="1"/>
  <c r="F41" i="1" s="1"/>
  <c r="M42" i="1" s="1"/>
  <c r="D49" i="1"/>
  <c r="D51" i="1" s="1"/>
  <c r="J46" i="1"/>
  <c r="M43" i="1" l="1"/>
  <c r="F43" i="1" s="1"/>
  <c r="M44" i="1" l="1"/>
  <c r="M45" i="1" l="1"/>
  <c r="F45" i="1" l="1"/>
  <c r="F48" i="1" s="1"/>
  <c r="F51" i="1" l="1"/>
  <c r="M46" i="1"/>
</calcChain>
</file>

<file path=xl/sharedStrings.xml><?xml version="1.0" encoding="utf-8"?>
<sst xmlns="http://schemas.openxmlformats.org/spreadsheetml/2006/main" count="71" uniqueCount="59">
  <si>
    <t>Primary Physician Copay</t>
  </si>
  <si>
    <t>Specialist Copay</t>
  </si>
  <si>
    <t>Generic</t>
  </si>
  <si>
    <t xml:space="preserve">Brand Preferred </t>
  </si>
  <si>
    <t>Non-Preferred</t>
  </si>
  <si>
    <t>Primary Physician Office Visit</t>
  </si>
  <si>
    <t xml:space="preserve">Mammogram - Screening </t>
  </si>
  <si>
    <t xml:space="preserve">Outpatient Surgery - Physician </t>
  </si>
  <si>
    <t xml:space="preserve">Outpatient Surgery - Facility </t>
  </si>
  <si>
    <t xml:space="preserve">Maternity - Physician </t>
  </si>
  <si>
    <t>Specialist Physician Office Visit</t>
  </si>
  <si>
    <t xml:space="preserve">Urgent Care Visit (non-hospital) </t>
  </si>
  <si>
    <t>Average cost</t>
  </si>
  <si>
    <t>Total Annual Estimated Cost</t>
  </si>
  <si>
    <t>Prescription Drug Copays</t>
  </si>
  <si>
    <t>Annual Well Check w/ Routine Lab</t>
  </si>
  <si>
    <t xml:space="preserve">Emergency Room - Phy. &amp; Facility  </t>
  </si>
  <si>
    <t>Urgent Care (non-hospital)</t>
  </si>
  <si>
    <t>Deductible (Single or Family)</t>
  </si>
  <si>
    <t>Ded. + 20%</t>
  </si>
  <si>
    <t>HDHP-HSA</t>
  </si>
  <si>
    <t>Preventive Rx - Generic</t>
  </si>
  <si>
    <t>Preventive Rx - Brand Preferred</t>
  </si>
  <si>
    <t>Emergency Room</t>
  </si>
  <si>
    <t>Enter # of visits</t>
  </si>
  <si>
    <r>
      <t xml:space="preserve">Enter # of Rx </t>
    </r>
    <r>
      <rPr>
        <b/>
        <u/>
        <sz val="8"/>
        <rFont val="Arial"/>
        <family val="2"/>
      </rPr>
      <t>per year</t>
    </r>
  </si>
  <si>
    <t>Maternity - Hospital (2 days)</t>
  </si>
  <si>
    <t>Major Surgery - Hospital (5 days)</t>
  </si>
  <si>
    <t>Major Surgery - Physician</t>
  </si>
  <si>
    <t>PPO A</t>
  </si>
  <si>
    <t>PPO B</t>
  </si>
  <si>
    <t>Average Retail</t>
  </si>
  <si>
    <t>Covered 100% with Network providers</t>
  </si>
  <si>
    <t>Preventive (Routine Exams, Immunizations, Screenings)</t>
  </si>
  <si>
    <t>Hide: OOP without Ded. For Calcs</t>
  </si>
  <si>
    <t>Hide: Medical Copay Max</t>
  </si>
  <si>
    <t>N/A</t>
  </si>
  <si>
    <t>OOP</t>
  </si>
  <si>
    <t>Copay OOP</t>
  </si>
  <si>
    <t>Basic Plan Information (In-Network Benefits)</t>
  </si>
  <si>
    <t>Coinsurance (Your portion)</t>
  </si>
  <si>
    <t>Medical Services</t>
  </si>
  <si>
    <t>Prescriptions</t>
  </si>
  <si>
    <t>Family Coverage: If you select any of the family categories this worksheet assumes your claims go toward the family deductible and family out-of-pocket.  For PPO A or PPO B, if only one person has the majority of claims your net cost may be lower than shown in this example.</t>
  </si>
  <si>
    <r>
      <rPr>
        <b/>
        <i/>
        <sz val="8"/>
        <rFont val="Arial"/>
        <family val="2"/>
      </rPr>
      <t xml:space="preserve">Step 2. </t>
    </r>
    <r>
      <rPr>
        <i/>
        <sz val="8"/>
        <rFont val="Arial"/>
        <family val="2"/>
      </rPr>
      <t>Enter your expected number of visits for each category. Note: The Average Cost was determined using Arizona claims data.  
             You may adjust your estimate by changing the amount in the "Average Cost" column.</t>
    </r>
  </si>
  <si>
    <t>TEP Classified - Employee Only</t>
  </si>
  <si>
    <t>TEP Classified - Employee + Spouse</t>
  </si>
  <si>
    <t>TEP Classified - Employee + Child/Children</t>
  </si>
  <si>
    <t>TEP Classified - Employee + Family</t>
  </si>
  <si>
    <t>Rx: Ded &amp; 20%       Preventive Rx: Covered 100%</t>
  </si>
  <si>
    <t>Maximum Out-of-Pocket (Deductible and Coinsurance)</t>
  </si>
  <si>
    <t>Cost Share Limit (Includes Out-of-Pocket, Medical and Rx Copayments)</t>
  </si>
  <si>
    <r>
      <rPr>
        <b/>
        <i/>
        <sz val="8"/>
        <rFont val="Arial"/>
        <family val="2"/>
      </rPr>
      <t xml:space="preserve">Step 3. </t>
    </r>
    <r>
      <rPr>
        <i/>
        <sz val="8"/>
        <rFont val="Arial"/>
        <family val="2"/>
      </rPr>
      <t>Enter your expected prescription use in each category.  If you take 2 Generic Rx each month you would enter 24 in Generic. 
              You may list your preventive medications separately in order to compare on the HDHP. 
              For PPO A &amp; PPO B Brand Medications and for all HDHP Rx your net cost is based on the retail prescription cost.  
              If you know your actual cost you may enter it in the "Average Retail" column.
              If you have reached the Cost Share Limit for copays the results show $0 here.  This is not an error.</t>
    </r>
  </si>
  <si>
    <t>Out-of-Pocket Met (Includes Deductible and Coinsurance):</t>
  </si>
  <si>
    <t>Copay Cost Share:</t>
  </si>
  <si>
    <t>Your Premium</t>
  </si>
  <si>
    <r>
      <t xml:space="preserve">Step 1: Select your Coverage level
          </t>
    </r>
    <r>
      <rPr>
        <sz val="8"/>
        <rFont val="Arial"/>
        <family val="2"/>
      </rPr>
      <t xml:space="preserve">    Annual Premiums are shown here: </t>
    </r>
  </si>
  <si>
    <r>
      <t xml:space="preserve">Results: </t>
    </r>
    <r>
      <rPr>
        <sz val="8"/>
        <rFont val="Arial"/>
        <family val="2"/>
      </rPr>
      <t xml:space="preserve">This section summarizes each area and provides a total.          </t>
    </r>
  </si>
  <si>
    <t>TEP 1116 Classified - 2026 Medical Plan - Benefits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</si>
</sst>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
    <numFmt numFmtId="167" formatCode="#,##0;\-#,##0;&quot;-&quot;"/>
    <numFmt numFmtId="168" formatCode="&quot;$&quot;* #,##0;\(&quot;$&quot;* #,##0\)"/>
    <numFmt numFmtId="169" formatCode="#,##0.0"/>
    <numFmt numFmtId="170" formatCode="&quot;$&quot;\ #,##0.00_-;[Red]&quot;$&quot;\ #,##0.00\-"/>
    <numFmt numFmtId="171" formatCode="mm/dd/yy"/>
    <numFmt numFmtId="172" formatCode="00000"/>
    <numFmt numFmtId="173" formatCode="0.00_)"/>
    <numFmt numFmtId="174" formatCode="[$-409]mmmm\-yy;@"/>
    <numFmt numFmtId="175" formatCode="&quot;£&quot;#,##0.00;\-&quot;£&quot;#,##0.00"/>
    <numFmt numFmtId="176" formatCode="0.00000&quot;  &quot;"/>
  </numFmts>
  <fonts count="10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u/>
      <sz val="8"/>
      <name val="Arial"/>
      <family val="2"/>
    </font>
    <font>
      <sz val="8"/>
      <name val="Arial"/>
      <family val="2"/>
    </font>
    <font>
      <b/>
      <sz val="8"/>
      <name val="Arial"/>
      <family val="2"/>
    </font>
    <font>
      <i/>
      <sz val="8"/>
      <name val="Arial"/>
      <family val="2"/>
    </font>
    <font>
      <b/>
      <u/>
      <sz val="12"/>
      <name val="Arial"/>
      <family val="2"/>
    </font>
    <font>
      <b/>
      <i/>
      <sz val="8"/>
      <name val="Arial"/>
      <family val="2"/>
    </font>
    <font>
      <b/>
      <sz val="10"/>
      <name val="MS Sans Serif"/>
      <family val="2"/>
    </font>
    <font>
      <sz val="8"/>
      <color theme="1"/>
      <name val="Arial"/>
      <family val="2"/>
    </font>
    <font>
      <sz val="10"/>
      <name val="Arial Unicode MS"/>
      <family val="2"/>
    </font>
    <font>
      <b/>
      <sz val="10"/>
      <name val="Arial Unicode M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0"/>
      <name val="Arial"/>
      <family val="2"/>
    </font>
    <font>
      <b/>
      <sz val="10"/>
      <color indexed="12"/>
      <name val="Helvetica"/>
    </font>
    <font>
      <sz val="10"/>
      <name val="MS Sans Serif"/>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12"/>
      <name val="Helvetica"/>
      <family val="2"/>
    </font>
    <font>
      <u/>
      <sz val="10"/>
      <color theme="10"/>
      <name val="Arial Unicode MS"/>
      <family val="2"/>
    </font>
    <font>
      <sz val="9"/>
      <name val="Arial"/>
      <family val="2"/>
    </font>
    <font>
      <b/>
      <sz val="24"/>
      <name val="Arial"/>
      <family val="2"/>
    </font>
    <font>
      <b/>
      <sz val="22"/>
      <name val="Arial"/>
      <family val="2"/>
    </font>
    <font>
      <b/>
      <sz val="14"/>
      <name val="Arial"/>
      <family val="2"/>
    </font>
    <font>
      <b/>
      <sz val="12"/>
      <name val="Arial"/>
      <family val="2"/>
    </font>
    <font>
      <b/>
      <sz val="10"/>
      <name val="Arial"/>
      <family val="2"/>
    </font>
    <font>
      <b/>
      <sz val="12"/>
      <color indexed="63"/>
      <name val="Arial"/>
      <family val="2"/>
    </font>
    <font>
      <b/>
      <sz val="9"/>
      <name val="Arial"/>
      <family val="2"/>
    </font>
    <font>
      <u/>
      <sz val="7.5"/>
      <color indexed="12"/>
      <name val="Arial"/>
      <family val="2"/>
    </font>
    <font>
      <u/>
      <sz val="10"/>
      <color indexed="12"/>
      <name val="Arial"/>
      <family val="2"/>
    </font>
    <font>
      <u/>
      <sz val="10"/>
      <color theme="10"/>
      <name val="Arial"/>
      <family val="2"/>
    </font>
    <font>
      <b/>
      <sz val="10"/>
      <color indexed="63"/>
      <name val="Arial"/>
      <family val="2"/>
    </font>
    <font>
      <sz val="7"/>
      <name val="Arial"/>
      <family val="2"/>
    </font>
    <font>
      <b/>
      <sz val="11"/>
      <name val="Arial"/>
      <family val="2"/>
    </font>
    <font>
      <sz val="9"/>
      <color indexed="12"/>
      <name val="Helvetica"/>
      <family val="2"/>
    </font>
    <font>
      <sz val="10"/>
      <color indexed="8"/>
      <name val="Arial"/>
      <family val="2"/>
    </font>
    <font>
      <sz val="10"/>
      <name val="MS Serif"/>
      <family val="1"/>
    </font>
    <font>
      <sz val="12"/>
      <color indexed="17"/>
      <name val="Times"/>
      <family val="1"/>
    </font>
    <font>
      <sz val="10"/>
      <color indexed="16"/>
      <name val="MS Serif"/>
      <family val="1"/>
    </font>
    <font>
      <sz val="10"/>
      <name val="Helvetica"/>
      <family val="2"/>
    </font>
    <font>
      <sz val="12"/>
      <name val="Helvetica"/>
      <family val="2"/>
    </font>
    <font>
      <sz val="12"/>
      <name val="Times"/>
      <family val="1"/>
    </font>
    <font>
      <sz val="10"/>
      <color indexed="12"/>
      <name val="Helvetica"/>
      <family val="2"/>
    </font>
    <font>
      <b/>
      <i/>
      <sz val="14"/>
      <name val="Times"/>
      <family val="1"/>
    </font>
    <font>
      <sz val="8"/>
      <name val="Helv"/>
    </font>
    <font>
      <b/>
      <sz val="8"/>
      <color indexed="8"/>
      <name val="Helv"/>
    </font>
    <font>
      <b/>
      <sz val="24"/>
      <name val="Times"/>
      <family val="1"/>
    </font>
    <font>
      <sz val="11"/>
      <color rgb="FF000000"/>
      <name val="Calibri"/>
      <family val="2"/>
    </font>
    <font>
      <u/>
      <sz val="11"/>
      <color theme="10"/>
      <name val="Calibri"/>
      <family val="2"/>
    </font>
    <font>
      <sz val="10"/>
      <name val="Times New Roman"/>
      <family val="1"/>
    </font>
    <font>
      <sz val="7"/>
      <color indexed="8"/>
      <name val="Wingdings"/>
      <charset val="2"/>
    </font>
    <font>
      <b/>
      <i/>
      <sz val="16"/>
      <name val="Helv"/>
    </font>
    <font>
      <sz val="12"/>
      <color theme="1"/>
      <name val="Arial"/>
      <family val="2"/>
    </font>
    <font>
      <b/>
      <sz val="10"/>
      <color indexed="8"/>
      <name val="Arial Narrow"/>
      <family val="2"/>
    </font>
    <font>
      <sz val="10"/>
      <color indexed="8"/>
      <name val="MS Sans Serif"/>
      <family val="2"/>
    </font>
    <font>
      <sz val="12"/>
      <name val="Arial"/>
      <family val="2"/>
    </font>
    <font>
      <sz val="9"/>
      <color indexed="12"/>
      <name val="Helvetica"/>
    </font>
    <font>
      <sz val="10"/>
      <name val="Helvetica"/>
    </font>
    <font>
      <sz val="12"/>
      <name val="Helvetica"/>
    </font>
    <font>
      <sz val="12"/>
      <name val="Times"/>
    </font>
    <font>
      <sz val="10"/>
      <color indexed="12"/>
      <name val="Helvetica"/>
    </font>
    <font>
      <b/>
      <i/>
      <sz val="14"/>
      <name val="Times"/>
    </font>
    <font>
      <b/>
      <sz val="24"/>
      <name val="Times"/>
    </font>
    <font>
      <sz val="8"/>
      <color rgb="FF0070C0"/>
      <name val="Arial"/>
      <family val="2"/>
    </font>
    <font>
      <sz val="10"/>
      <name val="Arial Unicode MS"/>
      <family val="2"/>
    </font>
  </fonts>
  <fills count="62">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3" tint="0.79998168889431442"/>
        <bgColor indexed="64"/>
      </patternFill>
    </fill>
  </fills>
  <borders count="43">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double">
        <color indexed="64"/>
      </top>
      <bottom style="double">
        <color indexed="64"/>
      </bottom>
      <diagonal/>
    </border>
  </borders>
  <cellStyleXfs count="4096">
    <xf numFmtId="0" fontId="0" fillId="0" borderId="0"/>
    <xf numFmtId="0" fontId="5" fillId="0" borderId="0"/>
    <xf numFmtId="9" fontId="5" fillId="0" borderId="0" applyFont="0" applyFill="0" applyBorder="0" applyAlignment="0" applyProtection="0"/>
    <xf numFmtId="0" fontId="13" fillId="0" borderId="1">
      <alignment horizontal="center"/>
    </xf>
    <xf numFmtId="0" fontId="15"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18" applyNumberFormat="0" applyAlignment="0" applyProtection="0"/>
    <xf numFmtId="0" fontId="21" fillId="22" borderId="19" applyNumberFormat="0" applyAlignment="0" applyProtection="0"/>
    <xf numFmtId="43" fontId="16"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0" applyNumberFormat="0" applyFill="0" applyAlignment="0" applyProtection="0"/>
    <xf numFmtId="0" fontId="25" fillId="0" borderId="21" applyNumberFormat="0" applyFill="0" applyAlignment="0" applyProtection="0"/>
    <xf numFmtId="0" fontId="26" fillId="0" borderId="22" applyNumberFormat="0" applyFill="0" applyAlignment="0" applyProtection="0"/>
    <xf numFmtId="0" fontId="26" fillId="0" borderId="0" applyNumberFormat="0" applyFill="0" applyBorder="0" applyAlignment="0" applyProtection="0"/>
    <xf numFmtId="0" fontId="27" fillId="8" borderId="18" applyNumberFormat="0" applyAlignment="0" applyProtection="0"/>
    <xf numFmtId="0" fontId="28" fillId="0" borderId="23" applyNumberFormat="0" applyFill="0" applyAlignment="0" applyProtection="0"/>
    <xf numFmtId="0" fontId="29" fillId="2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alignment wrapText="1"/>
    </xf>
    <xf numFmtId="0" fontId="5" fillId="0" borderId="0">
      <alignment wrapText="1"/>
    </xf>
    <xf numFmtId="0" fontId="5" fillId="0"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17"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17"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7" fillId="0" borderId="0"/>
    <xf numFmtId="0" fontId="5" fillId="0" borderId="0">
      <alignment wrapText="1"/>
    </xf>
    <xf numFmtId="0" fontId="5" fillId="0" borderId="0">
      <alignment wrapText="1"/>
    </xf>
    <xf numFmtId="0" fontId="5" fillId="0" borderId="0">
      <alignment wrapText="1"/>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17" fillId="24" borderId="24" applyNumberFormat="0" applyFont="0" applyAlignment="0" applyProtection="0"/>
    <xf numFmtId="0" fontId="30" fillId="21" borderId="25" applyNumberFormat="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Protection="0">
      <alignment horizontal="right"/>
    </xf>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0" fontId="15" fillId="0" borderId="0"/>
    <xf numFmtId="3" fontId="36" fillId="0" borderId="0" applyFont="0" applyFill="0" applyBorder="0" applyAlignment="0" applyProtection="0"/>
    <xf numFmtId="0" fontId="36" fillId="25" borderId="0" applyNumberFormat="0" applyFont="0" applyBorder="0" applyAlignment="0" applyProtection="0"/>
    <xf numFmtId="0" fontId="31" fillId="0" borderId="0" applyNumberFormat="0" applyFill="0" applyBorder="0" applyAlignment="0" applyProtection="0"/>
    <xf numFmtId="0" fontId="32" fillId="0" borderId="26" applyNumberFormat="0" applyFill="0" applyAlignment="0" applyProtection="0"/>
    <xf numFmtId="0" fontId="33"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37" fillId="0" borderId="0" applyNumberFormat="0" applyFill="0" applyBorder="0" applyAlignment="0" applyProtection="0"/>
    <xf numFmtId="0" fontId="38" fillId="0" borderId="28" applyNumberFormat="0" applyFill="0" applyAlignment="0" applyProtection="0"/>
    <xf numFmtId="0" fontId="39" fillId="0" borderId="29" applyNumberFormat="0" applyFill="0" applyAlignment="0" applyProtection="0"/>
    <xf numFmtId="0" fontId="40" fillId="0" borderId="30" applyNumberFormat="0" applyFill="0" applyAlignment="0" applyProtection="0"/>
    <xf numFmtId="0" fontId="40" fillId="0" borderId="0" applyNumberFormat="0" applyFill="0" applyBorder="0" applyAlignment="0" applyProtection="0"/>
    <xf numFmtId="0" fontId="41" fillId="26" borderId="0" applyNumberFormat="0" applyBorder="0" applyAlignment="0" applyProtection="0"/>
    <xf numFmtId="0" fontId="42" fillId="27" borderId="0" applyNumberFormat="0" applyBorder="0" applyAlignment="0" applyProtection="0"/>
    <xf numFmtId="0" fontId="43" fillId="28" borderId="0" applyNumberFormat="0" applyBorder="0" applyAlignment="0" applyProtection="0"/>
    <xf numFmtId="0" fontId="44" fillId="29" borderId="31" applyNumberFormat="0" applyAlignment="0" applyProtection="0"/>
    <xf numFmtId="0" fontId="45" fillId="30" borderId="32" applyNumberFormat="0" applyAlignment="0" applyProtection="0"/>
    <xf numFmtId="0" fontId="46" fillId="30" borderId="31" applyNumberFormat="0" applyAlignment="0" applyProtection="0"/>
    <xf numFmtId="0" fontId="47" fillId="0" borderId="33" applyNumberFormat="0" applyFill="0" applyAlignment="0" applyProtection="0"/>
    <xf numFmtId="0" fontId="48" fillId="31" borderId="34"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36" applyNumberFormat="0" applyFill="0" applyAlignment="0" applyProtection="0"/>
    <xf numFmtId="0" fontId="5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52" fillId="40" borderId="0" applyNumberFormat="0" applyBorder="0" applyAlignment="0" applyProtection="0"/>
    <xf numFmtId="0" fontId="52"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52" fillId="44" borderId="0" applyNumberFormat="0" applyBorder="0" applyAlignment="0" applyProtection="0"/>
    <xf numFmtId="0" fontId="52"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52" fillId="48" borderId="0" applyNumberFormat="0" applyBorder="0" applyAlignment="0" applyProtection="0"/>
    <xf numFmtId="0" fontId="52"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52" fillId="56" borderId="0" applyNumberFormat="0" applyBorder="0" applyAlignment="0" applyProtection="0"/>
    <xf numFmtId="0" fontId="53" fillId="0" borderId="0" applyNumberFormat="0" applyFill="0" applyBorder="0" applyProtection="0">
      <alignment horizontal="right"/>
    </xf>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0" fontId="54"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6" fillId="0" borderId="0" applyFont="0" applyFill="0" applyBorder="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32" borderId="35" applyNumberFormat="0" applyFont="0" applyAlignment="0" applyProtection="0"/>
    <xf numFmtId="44" fontId="4" fillId="0" borderId="0" applyFont="0" applyFill="0" applyBorder="0" applyAlignment="0" applyProtection="0"/>
    <xf numFmtId="0" fontId="56" fillId="0" borderId="0" applyNumberFormat="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0" fontId="61" fillId="57" borderId="17" applyNumberFormat="0" applyAlignment="0" applyProtection="0"/>
    <xf numFmtId="0" fontId="60" fillId="57" borderId="12" applyNumberFormat="0" applyProtection="0">
      <alignment wrapText="1"/>
    </xf>
    <xf numFmtId="0" fontId="5" fillId="57" borderId="13" applyNumberFormat="0" applyProtection="0">
      <alignment wrapText="1"/>
    </xf>
    <xf numFmtId="0" fontId="55" fillId="0" borderId="27" applyNumberFormat="0" applyFill="0" applyProtection="0">
      <alignment horizontal="center"/>
    </xf>
    <xf numFmtId="0" fontId="62" fillId="0" borderId="7" applyNumberFormat="0" applyFill="0" applyProtection="0">
      <alignment wrapText="1"/>
    </xf>
    <xf numFmtId="49" fontId="55" fillId="0" borderId="37" applyFill="0" applyProtection="0">
      <alignment horizontal="center" wrapText="1"/>
    </xf>
    <xf numFmtId="49" fontId="55" fillId="0" borderId="38" applyFill="0" applyProtection="0">
      <alignment horizontal="center" wrapText="1"/>
    </xf>
    <xf numFmtId="0" fontId="62" fillId="57" borderId="2" applyNumberFormat="0" applyAlignment="0" applyProtection="0"/>
    <xf numFmtId="0" fontId="55" fillId="0" borderId="12" applyNumberFormat="0" applyFill="0" applyProtection="0">
      <alignment horizontal="center" wrapText="1"/>
    </xf>
    <xf numFmtId="0" fontId="62" fillId="0" borderId="2" applyNumberFormat="0" applyFill="0" applyProtection="0">
      <alignment wrapText="1"/>
    </xf>
    <xf numFmtId="7" fontId="55" fillId="0" borderId="17" applyFill="0" applyProtection="0">
      <alignment horizontal="center"/>
    </xf>
    <xf numFmtId="0" fontId="60" fillId="57" borderId="12" applyNumberFormat="0" applyProtection="0">
      <alignment wrapText="1"/>
    </xf>
    <xf numFmtId="3" fontId="5" fillId="0" borderId="0" applyFont="0" applyFill="0" applyBorder="0" applyAlignment="0" applyProtection="0"/>
    <xf numFmtId="0" fontId="5" fillId="0" borderId="0" applyFon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Border="0" applyAlignment="0" applyProtection="0"/>
    <xf numFmtId="0" fontId="65" fillId="0" borderId="0" applyNumberFormat="0" applyFill="0" applyBorder="0" applyAlignment="0" applyProtection="0">
      <alignment vertical="top"/>
      <protection locked="0"/>
    </xf>
    <xf numFmtId="8" fontId="5" fillId="0" borderId="0">
      <alignment horizontal="center"/>
    </xf>
    <xf numFmtId="0" fontId="5" fillId="0" borderId="0"/>
    <xf numFmtId="7" fontId="55" fillId="0" borderId="17">
      <alignment horizontal="center"/>
    </xf>
    <xf numFmtId="0" fontId="55" fillId="0" borderId="12" applyNumberFormat="0">
      <alignment horizontal="center" wrapText="1"/>
    </xf>
    <xf numFmtId="0" fontId="55" fillId="0" borderId="4" applyNumberFormat="0">
      <alignment horizontal="center"/>
    </xf>
    <xf numFmtId="0" fontId="55" fillId="0" borderId="17" applyNumberFormat="0">
      <alignment horizontal="center"/>
    </xf>
    <xf numFmtId="7" fontId="62" fillId="57" borderId="17">
      <alignment horizontal="center"/>
    </xf>
    <xf numFmtId="7" fontId="62" fillId="57" borderId="39">
      <alignment horizontal="center"/>
    </xf>
    <xf numFmtId="49" fontId="55" fillId="0" borderId="0" applyFill="0" applyBorder="0" applyProtection="0">
      <alignment wrapText="1"/>
    </xf>
    <xf numFmtId="9" fontId="62" fillId="57" borderId="17">
      <alignment horizontal="center"/>
    </xf>
    <xf numFmtId="49" fontId="55" fillId="0" borderId="0" applyFill="0" applyBorder="0" applyProtection="0">
      <alignment wrapText="1"/>
    </xf>
    <xf numFmtId="49" fontId="55" fillId="0" borderId="0" applyFill="0" applyBorder="0" applyProtection="0">
      <alignment wrapText="1"/>
    </xf>
    <xf numFmtId="0" fontId="55" fillId="0" borderId="0" applyNumberFormat="0" applyFill="0" applyBorder="0" applyProtection="0">
      <alignment horizontal="center"/>
    </xf>
    <xf numFmtId="0" fontId="62" fillId="0" borderId="0" applyNumberFormat="0" applyFill="0" applyBorder="0" applyAlignment="0" applyProtection="0"/>
    <xf numFmtId="0" fontId="62" fillId="57" borderId="40" applyNumberFormat="0">
      <alignment wrapText="1"/>
    </xf>
    <xf numFmtId="0" fontId="62" fillId="0" borderId="0" applyNumberFormat="0" applyFill="0" applyBorder="0" applyAlignment="0" applyProtection="0"/>
    <xf numFmtId="0" fontId="62" fillId="0" borderId="0" applyNumberFormat="0" applyFill="0" applyBorder="0" applyAlignment="0" applyProtection="0"/>
    <xf numFmtId="0" fontId="55" fillId="0" borderId="27" applyNumberFormat="0" applyFill="0" applyProtection="0">
      <alignment horizontal="center" wrapText="1"/>
    </xf>
    <xf numFmtId="0" fontId="55" fillId="0" borderId="27" applyNumberFormat="0" applyFill="0" applyProtection="0">
      <alignment horizontal="center" wrapText="1"/>
    </xf>
    <xf numFmtId="0" fontId="55" fillId="0" borderId="27" applyNumberFormat="0" applyFill="0" applyProtection="0">
      <alignment horizontal="center" wrapText="1"/>
    </xf>
    <xf numFmtId="0" fontId="62" fillId="0" borderId="0" applyNumberFormat="0" applyFill="0" applyBorder="0" applyProtection="0">
      <alignment wrapText="1"/>
    </xf>
    <xf numFmtId="0" fontId="55" fillId="0" borderId="0" applyNumberFormat="0" applyFill="0" applyBorder="0" applyProtection="0">
      <alignment wrapText="1"/>
    </xf>
    <xf numFmtId="0" fontId="55" fillId="0" borderId="7" applyNumberFormat="0" applyFill="0" applyProtection="0">
      <alignment wrapText="1"/>
    </xf>
    <xf numFmtId="0" fontId="55" fillId="0" borderId="7" applyNumberFormat="0" applyFill="0" applyProtection="0">
      <alignment wrapText="1"/>
    </xf>
    <xf numFmtId="0" fontId="55" fillId="0" borderId="7" applyNumberFormat="0" applyFill="0" applyProtection="0">
      <alignment wrapText="1"/>
    </xf>
    <xf numFmtId="0" fontId="55" fillId="0" borderId="7" applyNumberFormat="0" applyFill="0" applyProtection="0">
      <alignment wrapText="1"/>
    </xf>
    <xf numFmtId="0" fontId="62" fillId="0" borderId="7" applyNumberFormat="0" applyFill="0" applyProtection="0">
      <alignment wrapText="1"/>
    </xf>
    <xf numFmtId="0" fontId="55" fillId="0" borderId="12" applyNumberFormat="0">
      <alignment horizontal="center" wrapText="1"/>
    </xf>
    <xf numFmtId="0" fontId="62" fillId="0" borderId="7" applyNumberFormat="0" applyFill="0" applyProtection="0">
      <alignment wrapText="1"/>
    </xf>
    <xf numFmtId="0" fontId="62" fillId="0" borderId="7" applyNumberFormat="0" applyFill="0" applyProtection="0">
      <alignment wrapText="1"/>
    </xf>
    <xf numFmtId="0" fontId="55" fillId="0" borderId="27" applyNumberFormat="0" applyFill="0" applyProtection="0">
      <alignment horizontal="center"/>
    </xf>
    <xf numFmtId="0" fontId="55" fillId="0" borderId="13" applyNumberFormat="0">
      <alignment horizontal="center"/>
    </xf>
    <xf numFmtId="0" fontId="55" fillId="0" borderId="27" applyNumberFormat="0" applyFill="0" applyProtection="0">
      <alignment horizontal="center"/>
    </xf>
    <xf numFmtId="0" fontId="55" fillId="0" borderId="13" applyNumberFormat="0">
      <alignment horizontal="center"/>
    </xf>
    <xf numFmtId="0" fontId="5" fillId="57" borderId="27" applyNumberFormat="0" applyProtection="0">
      <alignment horizontal="center"/>
    </xf>
    <xf numFmtId="0" fontId="56" fillId="0" borderId="0" applyNumberFormat="0" applyBorder="0"/>
    <xf numFmtId="0" fontId="5" fillId="57" borderId="27" applyNumberFormat="0" applyProtection="0">
      <alignment horizontal="center"/>
    </xf>
    <xf numFmtId="0" fontId="5" fillId="57" borderId="27" applyNumberFormat="0" applyProtection="0">
      <alignment horizontal="center"/>
    </xf>
    <xf numFmtId="0" fontId="5" fillId="57" borderId="27" applyNumberFormat="0" applyProtection="0">
      <alignment horizontal="center"/>
    </xf>
    <xf numFmtId="0" fontId="62" fillId="57" borderId="2" applyNumberFormat="0" applyAlignment="0" applyProtection="0"/>
    <xf numFmtId="0" fontId="58" fillId="0" borderId="0" applyNumberFormat="0" applyBorder="0"/>
    <xf numFmtId="0" fontId="58" fillId="0" borderId="0" applyNumberFormat="0" applyBorder="0"/>
    <xf numFmtId="0" fontId="55" fillId="57" borderId="2" applyNumberFormat="0" applyAlignment="0" applyProtection="0"/>
    <xf numFmtId="0" fontId="60" fillId="0" borderId="0" applyNumberFormat="0" applyBorder="0"/>
    <xf numFmtId="0" fontId="60" fillId="0" borderId="0" applyNumberFormat="0" applyBorder="0"/>
    <xf numFmtId="0" fontId="62" fillId="0" borderId="2" applyNumberFormat="0" applyFill="0" applyAlignment="0" applyProtection="0"/>
    <xf numFmtId="0" fontId="62" fillId="0" borderId="2" applyNumberFormat="0" applyFill="0" applyAlignment="0" applyProtection="0"/>
    <xf numFmtId="0" fontId="62" fillId="0" borderId="2" applyNumberFormat="0" applyFill="0" applyAlignment="0" applyProtection="0"/>
    <xf numFmtId="0" fontId="62" fillId="0" borderId="2" applyNumberFormat="0" applyFill="0" applyAlignment="0" applyProtection="0"/>
    <xf numFmtId="0" fontId="55" fillId="0" borderId="2" applyNumberFormat="0" applyFill="0" applyAlignment="0" applyProtection="0"/>
    <xf numFmtId="49" fontId="55" fillId="0" borderId="12" applyFill="0" applyProtection="0">
      <alignment horizontal="center" wrapText="1"/>
    </xf>
    <xf numFmtId="0" fontId="61" fillId="57" borderId="17" applyNumberFormat="0"/>
    <xf numFmtId="49" fontId="55" fillId="0" borderId="12" applyFill="0" applyProtection="0">
      <alignment horizontal="center" wrapText="1"/>
    </xf>
    <xf numFmtId="49" fontId="55" fillId="0" borderId="12" applyFill="0" applyProtection="0">
      <alignment horizontal="center" wrapText="1"/>
    </xf>
    <xf numFmtId="0" fontId="61" fillId="57" borderId="17" applyNumberFormat="0"/>
    <xf numFmtId="49" fontId="55" fillId="0" borderId="17" applyFill="0" applyProtection="0">
      <alignment horizontal="center" wrapText="1"/>
    </xf>
    <xf numFmtId="0" fontId="66" fillId="57" borderId="27" applyNumberFormat="0"/>
    <xf numFmtId="49" fontId="55" fillId="0" borderId="17" applyFill="0" applyProtection="0">
      <alignment horizontal="center" wrapText="1"/>
    </xf>
    <xf numFmtId="49" fontId="55" fillId="0" borderId="38" applyFill="0" applyProtection="0">
      <alignment horizontal="center" wrapText="1"/>
    </xf>
    <xf numFmtId="0" fontId="5" fillId="0" borderId="7" applyNumberFormat="0"/>
    <xf numFmtId="49" fontId="55" fillId="0" borderId="37" applyFill="0" applyProtection="0">
      <alignment horizontal="center" wrapText="1"/>
    </xf>
    <xf numFmtId="0" fontId="5" fillId="0" borderId="27" applyNumberFormat="0">
      <alignment wrapText="1"/>
    </xf>
    <xf numFmtId="7" fontId="55" fillId="0" borderId="17" applyFill="0" applyProtection="0">
      <alignment horizontal="center"/>
    </xf>
    <xf numFmtId="0" fontId="55" fillId="0" borderId="12" applyNumberFormat="0" applyFill="0" applyProtection="0">
      <alignment horizontal="center" wrapText="1"/>
    </xf>
    <xf numFmtId="0" fontId="55" fillId="0" borderId="12" applyNumberFormat="0" applyFill="0" applyProtection="0">
      <alignment horizontal="center" wrapText="1"/>
    </xf>
    <xf numFmtId="0" fontId="55" fillId="0" borderId="4" applyNumberFormat="0" applyFill="0" applyProtection="0">
      <alignment horizontal="center"/>
    </xf>
    <xf numFmtId="0" fontId="55" fillId="0" borderId="17" applyNumberFormat="0" applyFill="0" applyProtection="0">
      <alignment horizontal="center"/>
    </xf>
    <xf numFmtId="7" fontId="62" fillId="57" borderId="17" applyProtection="0">
      <alignment horizontal="center"/>
    </xf>
    <xf numFmtId="7" fontId="62" fillId="57" borderId="39" applyProtection="0">
      <alignment horizontal="center"/>
    </xf>
    <xf numFmtId="9" fontId="62" fillId="57" borderId="17" applyProtection="0">
      <alignment horizontal="center"/>
    </xf>
    <xf numFmtId="0" fontId="62" fillId="0" borderId="2" applyNumberFormat="0" applyFill="0" applyProtection="0">
      <alignment wrapText="1"/>
    </xf>
    <xf numFmtId="0" fontId="62" fillId="0" borderId="2" applyNumberFormat="0" applyFill="0" applyProtection="0">
      <alignment wrapText="1"/>
    </xf>
    <xf numFmtId="0" fontId="62" fillId="0" borderId="2" applyNumberFormat="0" applyFill="0" applyProtection="0">
      <alignment wrapText="1"/>
    </xf>
    <xf numFmtId="0" fontId="62" fillId="57" borderId="40" applyNumberFormat="0" applyProtection="0">
      <alignment wrapText="1"/>
    </xf>
    <xf numFmtId="0" fontId="62" fillId="57" borderId="2" applyNumberFormat="0" applyProtection="0">
      <alignment wrapText="1"/>
    </xf>
    <xf numFmtId="0" fontId="55" fillId="0" borderId="2" applyNumberFormat="0" applyFill="0" applyProtection="0">
      <alignment wrapText="1"/>
    </xf>
    <xf numFmtId="0" fontId="56" fillId="0" borderId="0" applyNumberFormat="0" applyFill="0" applyBorder="0" applyAlignment="0" applyProtection="0"/>
    <xf numFmtId="0" fontId="56" fillId="0" borderId="0" applyNumberFormat="0" applyFill="0" applyBorder="0" applyAlignment="0" applyProtection="0"/>
    <xf numFmtId="7" fontId="67" fillId="0" borderId="5">
      <alignment horizont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57" borderId="12" applyNumberFormat="0" applyProtection="0">
      <alignment wrapText="1"/>
    </xf>
    <xf numFmtId="0" fontId="5" fillId="57" borderId="13" applyNumberFormat="0" applyProtection="0">
      <alignment wrapText="1"/>
    </xf>
    <xf numFmtId="0" fontId="5" fillId="57" borderId="13" applyNumberFormat="0" applyProtection="0">
      <alignment wrapText="1"/>
    </xf>
    <xf numFmtId="0" fontId="5" fillId="57" borderId="13" applyNumberFormat="0" applyProtection="0">
      <alignment wrapText="1"/>
    </xf>
    <xf numFmtId="0" fontId="60" fillId="57" borderId="0" applyNumberFormat="0" applyBorder="0" applyProtection="0">
      <alignment wrapText="1"/>
    </xf>
    <xf numFmtId="0" fontId="5" fillId="57" borderId="4" applyNumberFormat="0" applyProtection="0">
      <alignment wrapText="1"/>
    </xf>
    <xf numFmtId="0" fontId="60" fillId="57" borderId="5" applyNumberFormat="0" applyProtection="0">
      <alignment wrapText="1"/>
    </xf>
    <xf numFmtId="0" fontId="5" fillId="57" borderId="3" applyNumberFormat="0" applyProtection="0">
      <alignment wrapText="1"/>
    </xf>
    <xf numFmtId="0" fontId="60" fillId="57" borderId="8" applyNumberFormat="0" applyProtection="0">
      <alignment wrapText="1"/>
    </xf>
    <xf numFmtId="0" fontId="5" fillId="57" borderId="9" applyNumberFormat="0" applyProtection="0">
      <alignment wrapText="1"/>
    </xf>
    <xf numFmtId="0" fontId="61" fillId="57" borderId="17" applyNumberFormat="0" applyAlignment="0" applyProtection="0"/>
    <xf numFmtId="0" fontId="61" fillId="57" borderId="17" applyNumberFormat="0" applyAlignment="0" applyProtection="0"/>
    <xf numFmtId="0" fontId="61" fillId="57" borderId="17" applyNumberFormat="0" applyAlignment="0" applyProtection="0"/>
    <xf numFmtId="0" fontId="55" fillId="0" borderId="5" applyNumberFormat="0"/>
    <xf numFmtId="7" fontId="67" fillId="0" borderId="5">
      <alignment horizontal="center"/>
    </xf>
    <xf numFmtId="0" fontId="58" fillId="0" borderId="0" applyNumberFormat="0" applyBorder="0"/>
    <xf numFmtId="0" fontId="55" fillId="0" borderId="5" applyNumberFormat="0"/>
    <xf numFmtId="7" fontId="67" fillId="0" borderId="5">
      <alignment horizontal="center"/>
    </xf>
    <xf numFmtId="0" fontId="57" fillId="0" borderId="0" applyNumberFormat="0" applyBorder="0"/>
    <xf numFmtId="0" fontId="67" fillId="0" borderId="0" applyNumberFormat="0" applyBorder="0"/>
    <xf numFmtId="0" fontId="67" fillId="0" borderId="7" applyNumberFormat="0"/>
    <xf numFmtId="0" fontId="55" fillId="0" borderId="5" applyNumberFormat="0"/>
    <xf numFmtId="7" fontId="67" fillId="0" borderId="5">
      <alignment horizontal="center"/>
    </xf>
    <xf numFmtId="0" fontId="67" fillId="0" borderId="7" applyNumberFormat="0"/>
    <xf numFmtId="0" fontId="67" fillId="0" borderId="0" applyNumberFormat="0" applyBorder="0"/>
    <xf numFmtId="0" fontId="58" fillId="0" borderId="0" applyNumberFormat="0" applyBorder="0"/>
    <xf numFmtId="0" fontId="57" fillId="0" borderId="0" applyNumberFormat="0" applyBorder="0"/>
    <xf numFmtId="0" fontId="67" fillId="0" borderId="7" applyNumberFormat="0"/>
    <xf numFmtId="0" fontId="67" fillId="0" borderId="0" applyNumberFormat="0" applyBorder="0"/>
    <xf numFmtId="0" fontId="68" fillId="0" borderId="5" applyNumberFormat="0"/>
    <xf numFmtId="0" fontId="68" fillId="0" borderId="5" applyNumberFormat="0"/>
    <xf numFmtId="0" fontId="55" fillId="0" borderId="5" applyNumberFormat="0"/>
    <xf numFmtId="7" fontId="67" fillId="0" borderId="5">
      <alignment horizontal="center"/>
    </xf>
    <xf numFmtId="0" fontId="68" fillId="0" borderId="5" applyNumberFormat="0"/>
    <xf numFmtId="0" fontId="55" fillId="0" borderId="5" applyNumberFormat="0"/>
    <xf numFmtId="7" fontId="67" fillId="0" borderId="5">
      <alignment horizontal="center"/>
    </xf>
    <xf numFmtId="0" fontId="68" fillId="0" borderId="5" applyNumberFormat="0"/>
    <xf numFmtId="49" fontId="55" fillId="0" borderId="0" applyBorder="0">
      <alignment wrapText="1"/>
    </xf>
    <xf numFmtId="0" fontId="55" fillId="0" borderId="5" applyNumberFormat="0"/>
    <xf numFmtId="0" fontId="62" fillId="0" borderId="0" applyNumberFormat="0" applyBorder="0"/>
    <xf numFmtId="0" fontId="55" fillId="0" borderId="27" applyNumberFormat="0">
      <alignment horizontal="center" wrapText="1"/>
    </xf>
    <xf numFmtId="0" fontId="62" fillId="0" borderId="0" applyNumberFormat="0" applyBorder="0">
      <alignment wrapText="1"/>
    </xf>
    <xf numFmtId="0" fontId="55" fillId="0" borderId="0" applyNumberFormat="0" applyBorder="0">
      <alignment wrapText="1"/>
    </xf>
    <xf numFmtId="7" fontId="67" fillId="0" borderId="5">
      <alignment horizontal="center"/>
    </xf>
    <xf numFmtId="0" fontId="62" fillId="0" borderId="7" applyNumberFormat="0"/>
    <xf numFmtId="0" fontId="55" fillId="0" borderId="13" applyNumberFormat="0">
      <alignment horizontal="center"/>
    </xf>
    <xf numFmtId="0" fontId="5" fillId="57" borderId="27" applyNumberFormat="0">
      <alignment horizontal="center"/>
    </xf>
    <xf numFmtId="0" fontId="62" fillId="57" borderId="2" applyNumberFormat="0"/>
    <xf numFmtId="0" fontId="55" fillId="57" borderId="2" applyNumberFormat="0"/>
    <xf numFmtId="0" fontId="62" fillId="0" borderId="2" applyNumberFormat="0"/>
    <xf numFmtId="0" fontId="55" fillId="0" borderId="2" applyNumberFormat="0"/>
    <xf numFmtId="49" fontId="55" fillId="0" borderId="12">
      <alignment horizontal="center" wrapText="1"/>
    </xf>
    <xf numFmtId="49" fontId="55" fillId="0" borderId="17">
      <alignment horizontal="center" wrapText="1"/>
    </xf>
    <xf numFmtId="49" fontId="55" fillId="0" borderId="38">
      <alignment horizontal="center" wrapText="1"/>
    </xf>
    <xf numFmtId="49" fontId="55" fillId="0" borderId="37">
      <alignment horizontal="center" wrapText="1"/>
    </xf>
    <xf numFmtId="0" fontId="55" fillId="0" borderId="2" applyNumberFormat="0"/>
    <xf numFmtId="0" fontId="56" fillId="0" borderId="0" applyNumberFormat="0" applyFill="0" applyBorder="0" applyAlignment="0" applyProtection="0"/>
    <xf numFmtId="0" fontId="55" fillId="0" borderId="27" applyNumberFormat="0" applyFill="0" applyProtection="0">
      <alignment horizontal="center"/>
    </xf>
    <xf numFmtId="49" fontId="55" fillId="0" borderId="17" applyFill="0" applyProtection="0">
      <alignment horizontal="center" wrapText="1"/>
    </xf>
    <xf numFmtId="49" fontId="55" fillId="0" borderId="37" applyFill="0" applyProtection="0">
      <alignment horizontal="center" wrapText="1"/>
    </xf>
    <xf numFmtId="49" fontId="55" fillId="0" borderId="12" applyFill="0" applyProtection="0">
      <alignment horizontal="center" wrapText="1"/>
    </xf>
    <xf numFmtId="0" fontId="55" fillId="57" borderId="2" applyNumberFormat="0" applyAlignment="0" applyProtection="0"/>
    <xf numFmtId="9" fontId="62" fillId="57" borderId="17">
      <alignment horizontal="center"/>
    </xf>
    <xf numFmtId="0" fontId="62" fillId="57" borderId="40" applyNumberFormat="0">
      <alignment wrapText="1"/>
    </xf>
    <xf numFmtId="0" fontId="55" fillId="0" borderId="0" applyNumberFormat="0" applyBorder="0"/>
    <xf numFmtId="0" fontId="56" fillId="0" borderId="0" applyNumberFormat="0" applyBorder="0"/>
    <xf numFmtId="0" fontId="62" fillId="57" borderId="2" applyNumberFormat="0" applyAlignment="0" applyProtection="0"/>
    <xf numFmtId="0" fontId="60" fillId="57" borderId="12" applyNumberFormat="0">
      <alignment wrapText="1"/>
    </xf>
    <xf numFmtId="0" fontId="66" fillId="57" borderId="27" applyNumberFormat="0"/>
    <xf numFmtId="49" fontId="55" fillId="0" borderId="38" applyFill="0" applyProtection="0">
      <alignment horizontal="center" wrapText="1"/>
    </xf>
    <xf numFmtId="7" fontId="55" fillId="0" borderId="17" applyFill="0" applyProtection="0">
      <alignment horizontal="center"/>
    </xf>
    <xf numFmtId="0" fontId="69" fillId="0" borderId="0" applyNumberFormat="0" applyFill="0" applyBorder="0" applyAlignment="0" applyProtection="0">
      <alignment horizontal="right"/>
    </xf>
    <xf numFmtId="167" fontId="70" fillId="0" borderId="0" applyFill="0" applyBorder="0" applyAlignment="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0" fontId="71" fillId="0" borderId="0" applyNumberFormat="0" applyAlignment="0">
      <alignment horizontal="left"/>
    </xf>
    <xf numFmtId="0" fontId="71" fillId="0" borderId="0" applyNumberFormat="0" applyAlignment="0">
      <alignment horizontal="left"/>
    </xf>
    <xf numFmtId="0" fontId="71" fillId="0" borderId="0" applyNumberFormat="0" applyAlignment="0">
      <alignment horizontal="lef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37" fontId="72" fillId="0" borderId="0"/>
    <xf numFmtId="0" fontId="73" fillId="0" borderId="0" applyNumberFormat="0" applyAlignment="0">
      <alignment horizontal="left"/>
    </xf>
    <xf numFmtId="0" fontId="73" fillId="0" borderId="0" applyNumberFormat="0" applyAlignment="0">
      <alignment horizontal="left"/>
    </xf>
    <xf numFmtId="0" fontId="73" fillId="0" borderId="0" applyNumberFormat="0" applyAlignment="0">
      <alignment horizontal="left"/>
    </xf>
    <xf numFmtId="166" fontId="74" fillId="0" borderId="0" applyFont="0" applyFill="0" applyBorder="0" applyAlignment="0" applyProtection="0"/>
    <xf numFmtId="0" fontId="75" fillId="0" borderId="0" applyNumberFormat="0" applyFill="0" applyBorder="0"/>
    <xf numFmtId="38" fontId="6" fillId="58" borderId="0" applyNumberFormat="0" applyBorder="0" applyAlignment="0" applyProtection="0"/>
    <xf numFmtId="168" fontId="74" fillId="0" borderId="0" applyFill="0" applyBorder="0" applyAlignment="0" applyProtection="0"/>
    <xf numFmtId="0" fontId="59" fillId="0" borderId="41" applyNumberFormat="0" applyAlignment="0" applyProtection="0">
      <alignment horizontal="left" vertical="center"/>
    </xf>
    <xf numFmtId="0" fontId="59" fillId="0" borderId="2">
      <alignment horizontal="left" vertical="center"/>
    </xf>
    <xf numFmtId="10" fontId="6" fillId="59" borderId="27" applyNumberFormat="0" applyBorder="0" applyAlignment="0" applyProtection="0"/>
    <xf numFmtId="169" fontId="5" fillId="0" borderId="0"/>
    <xf numFmtId="169" fontId="5" fillId="0" borderId="0"/>
    <xf numFmtId="169" fontId="5" fillId="0" borderId="0"/>
    <xf numFmtId="169" fontId="5" fillId="0" borderId="0"/>
    <xf numFmtId="169" fontId="5" fillId="0" borderId="0"/>
    <xf numFmtId="8" fontId="5" fillId="0" borderId="0">
      <alignment horizontal="center"/>
    </xf>
    <xf numFmtId="170" fontId="7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32" borderId="35" applyNumberFormat="0" applyFont="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3" fillId="0" borderId="0" applyNumberFormat="0" applyFill="0" applyBorder="0" applyProtection="0">
      <alignment horizontal="right"/>
    </xf>
    <xf numFmtId="0" fontId="77" fillId="0" borderId="0" applyNumberFormat="0" applyFill="0" applyBorder="0" applyProtection="0">
      <alignment horizontal="right"/>
    </xf>
    <xf numFmtId="0" fontId="78" fillId="0" borderId="0" applyNumberFormat="0" applyFill="0" applyBorder="0" applyAlignment="0" applyProtection="0"/>
    <xf numFmtId="0" fontId="5" fillId="0" borderId="0"/>
    <xf numFmtId="0" fontId="60" fillId="0" borderId="0">
      <alignment horizontal="left"/>
    </xf>
    <xf numFmtId="0" fontId="60" fillId="0" borderId="0">
      <alignment horizontal="right"/>
    </xf>
    <xf numFmtId="171" fontId="79" fillId="0" borderId="0" applyNumberFormat="0" applyFill="0" applyBorder="0" applyAlignment="0" applyProtection="0">
      <alignment horizontal="left"/>
    </xf>
    <xf numFmtId="0" fontId="5" fillId="57" borderId="4" applyNumberFormat="0" applyProtection="0">
      <alignment wrapText="1"/>
    </xf>
    <xf numFmtId="0" fontId="5" fillId="57" borderId="3" applyNumberFormat="0" applyProtection="0">
      <alignment wrapText="1"/>
    </xf>
    <xf numFmtId="0" fontId="5" fillId="57" borderId="9" applyNumberFormat="0" applyProtection="0">
      <alignment wrapText="1"/>
    </xf>
    <xf numFmtId="0" fontId="5" fillId="57" borderId="27" applyNumberFormat="0">
      <alignment horizontal="center"/>
    </xf>
    <xf numFmtId="0" fontId="12" fillId="0" borderId="0" applyFont="0" applyAlignment="0">
      <alignment horizontal="centerContinuous"/>
    </xf>
    <xf numFmtId="40" fontId="80" fillId="0" borderId="0" applyBorder="0">
      <alignment horizontal="right"/>
    </xf>
    <xf numFmtId="49" fontId="5" fillId="0" borderId="0"/>
    <xf numFmtId="49" fontId="5" fillId="0" borderId="0"/>
    <xf numFmtId="49" fontId="5" fillId="0" borderId="0"/>
    <xf numFmtId="49" fontId="5" fillId="0" borderId="0"/>
    <xf numFmtId="49" fontId="5" fillId="0" borderId="0"/>
    <xf numFmtId="0" fontId="81" fillId="0" borderId="0" applyNumberFormat="0" applyFill="0" applyBorder="0" applyAlignment="0" applyProtection="0"/>
    <xf numFmtId="0" fontId="82"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57" borderId="13" applyNumberFormat="0" applyProtection="0">
      <alignment wrapText="1"/>
    </xf>
    <xf numFmtId="0" fontId="58" fillId="0" borderId="0" applyNumberFormat="0" applyFill="0" applyBorder="0" applyAlignment="0" applyProtection="0"/>
    <xf numFmtId="0" fontId="5" fillId="0" borderId="7" applyNumberFormat="0" applyFill="0" applyAlignment="0" applyProtection="0"/>
    <xf numFmtId="44" fontId="17" fillId="0" borderId="0" applyFont="0" applyFill="0" applyBorder="0" applyAlignment="0" applyProtection="0"/>
    <xf numFmtId="44" fontId="5" fillId="0" borderId="0" applyFont="0" applyFill="0" applyBorder="0" applyAlignment="0" applyProtection="0"/>
    <xf numFmtId="0" fontId="5" fillId="0" borderId="0"/>
    <xf numFmtId="0" fontId="17" fillId="32" borderId="35" applyNumberFormat="0" applyFont="0" applyAlignment="0" applyProtection="0"/>
    <xf numFmtId="0" fontId="17" fillId="32" borderId="35"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43" fontId="5" fillId="0" borderId="0" applyFont="0" applyFill="0" applyBorder="0" applyAlignment="0" applyProtection="0"/>
    <xf numFmtId="169" fontId="5" fillId="0" borderId="0"/>
    <xf numFmtId="10" fontId="5" fillId="0" borderId="0" applyFont="0" applyFill="0" applyBorder="0" applyAlignment="0" applyProtection="0"/>
    <xf numFmtId="49"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71" fillId="0" borderId="0" applyNumberFormat="0" applyAlignment="0">
      <alignment horizontal="left"/>
    </xf>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71" fillId="0" borderId="0" applyNumberFormat="0" applyAlignment="0">
      <alignment horizontal="left"/>
    </xf>
    <xf numFmtId="44" fontId="4" fillId="0" borderId="0" applyFont="0" applyFill="0" applyBorder="0" applyAlignment="0" applyProtection="0"/>
    <xf numFmtId="0" fontId="73" fillId="0" borderId="0" applyNumberFormat="0" applyAlignment="0">
      <alignment horizontal="left"/>
    </xf>
    <xf numFmtId="169" fontId="5" fillId="0" borderId="0"/>
    <xf numFmtId="0" fontId="8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49" fontId="5" fillId="0" borderId="0"/>
    <xf numFmtId="0" fontId="5" fillId="0" borderId="0"/>
    <xf numFmtId="43" fontId="5" fillId="0" borderId="0" applyFont="0" applyFill="0" applyBorder="0" applyAlignment="0" applyProtection="0"/>
    <xf numFmtId="0" fontId="71" fillId="0" borderId="0" applyNumberFormat="0" applyAlignment="0">
      <alignment horizontal="left"/>
    </xf>
    <xf numFmtId="44" fontId="5" fillId="0" borderId="0" applyFont="0" applyFill="0" applyBorder="0" applyAlignment="0" applyProtection="0"/>
    <xf numFmtId="0" fontId="73" fillId="0" borderId="0" applyNumberFormat="0" applyAlignment="0">
      <alignment horizontal="left"/>
    </xf>
    <xf numFmtId="169" fontId="5" fillId="0" borderId="0"/>
    <xf numFmtId="9" fontId="5" fillId="0" borderId="0" applyFont="0" applyFill="0" applyBorder="0" applyAlignment="0" applyProtection="0"/>
    <xf numFmtId="10" fontId="5" fillId="0" borderId="0" applyFont="0" applyFill="0" applyBorder="0" applyAlignment="0" applyProtection="0"/>
    <xf numFmtId="49"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1" fillId="0" borderId="0" applyNumberFormat="0" applyAlignment="0">
      <alignment horizontal="left"/>
    </xf>
    <xf numFmtId="44" fontId="5" fillId="0" borderId="0" applyFont="0" applyFill="0" applyBorder="0" applyAlignment="0" applyProtection="0"/>
    <xf numFmtId="0" fontId="73" fillId="0" borderId="0" applyNumberFormat="0" applyAlignment="0">
      <alignment horizontal="left"/>
    </xf>
    <xf numFmtId="169" fontId="5" fillId="0" borderId="0"/>
    <xf numFmtId="9" fontId="5" fillId="0" borderId="0" applyFont="0" applyFill="0" applyBorder="0" applyAlignment="0" applyProtection="0"/>
    <xf numFmtId="10" fontId="5" fillId="0" borderId="0" applyFont="0" applyFill="0" applyBorder="0" applyAlignment="0" applyProtection="0"/>
    <xf numFmtId="49"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83" fillId="0" borderId="0" applyNumberFormat="0" applyFill="0" applyBorder="0" applyAlignment="0" applyProtection="0">
      <alignment vertical="top"/>
      <protection locked="0"/>
    </xf>
    <xf numFmtId="0" fontId="4" fillId="0" borderId="0"/>
    <xf numFmtId="37" fontId="72" fillId="0" borderId="0"/>
    <xf numFmtId="0" fontId="63" fillId="0" borderId="0" applyNumberFormat="0" applyFill="0" applyBorder="0" applyAlignment="0" applyProtection="0">
      <alignment vertical="top"/>
      <protection locked="0"/>
    </xf>
    <xf numFmtId="0" fontId="5" fillId="0" borderId="0"/>
    <xf numFmtId="9" fontId="4"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4" fillId="32" borderId="35" applyNumberFormat="0" applyFont="0" applyAlignment="0" applyProtection="0"/>
    <xf numFmtId="0" fontId="4" fillId="34" borderId="0" applyNumberFormat="0" applyBorder="0" applyAlignment="0" applyProtection="0"/>
    <xf numFmtId="0" fontId="4" fillId="35"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32" borderId="35" applyNumberFormat="0" applyFont="0" applyAlignment="0" applyProtection="0"/>
    <xf numFmtId="0" fontId="4" fillId="34" borderId="0" applyNumberFormat="0" applyBorder="0" applyAlignment="0" applyProtection="0"/>
    <xf numFmtId="0" fontId="4" fillId="35"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32" borderId="35" applyNumberFormat="0" applyFont="0" applyAlignment="0" applyProtection="0"/>
    <xf numFmtId="0" fontId="4" fillId="34" borderId="0" applyNumberFormat="0" applyBorder="0" applyAlignment="0" applyProtection="0"/>
    <xf numFmtId="0" fontId="4" fillId="35"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32" borderId="35" applyNumberFormat="0" applyFont="0" applyAlignment="0" applyProtection="0"/>
    <xf numFmtId="0" fontId="4" fillId="34" borderId="0" applyNumberFormat="0" applyBorder="0" applyAlignment="0" applyProtection="0"/>
    <xf numFmtId="0" fontId="4" fillId="35"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32" borderId="35" applyNumberFormat="0" applyFont="0" applyAlignment="0" applyProtection="0"/>
    <xf numFmtId="0" fontId="4" fillId="34" borderId="0" applyNumberFormat="0" applyBorder="0" applyAlignment="0" applyProtection="0"/>
    <xf numFmtId="0" fontId="4" fillId="35"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5" fillId="0" borderId="0"/>
    <xf numFmtId="0" fontId="5" fillId="0" borderId="0"/>
    <xf numFmtId="0" fontId="4" fillId="32" borderId="35" applyNumberFormat="0" applyFont="0" applyAlignment="0" applyProtection="0"/>
    <xf numFmtId="0" fontId="4" fillId="34" borderId="0" applyNumberFormat="0" applyBorder="0" applyAlignment="0" applyProtection="0"/>
    <xf numFmtId="0" fontId="4" fillId="35"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46" borderId="0" applyNumberFormat="0" applyBorder="0" applyAlignment="0" applyProtection="0"/>
    <xf numFmtId="0" fontId="4" fillId="50" borderId="0" applyNumberFormat="0" applyBorder="0" applyAlignment="0" applyProtection="0"/>
    <xf numFmtId="0" fontId="4" fillId="54"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43" borderId="0" applyNumberFormat="0" applyBorder="0" applyAlignment="0" applyProtection="0"/>
    <xf numFmtId="0" fontId="4" fillId="47" borderId="0" applyNumberFormat="0" applyBorder="0" applyAlignment="0" applyProtection="0"/>
    <xf numFmtId="0" fontId="4" fillId="51" borderId="0" applyNumberFormat="0" applyBorder="0" applyAlignment="0" applyProtection="0"/>
    <xf numFmtId="0" fontId="4" fillId="55"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4" borderId="0" applyNumberFormat="0" applyBorder="0" applyAlignment="0" applyProtection="0"/>
    <xf numFmtId="0" fontId="52" fillId="48" borderId="0" applyNumberFormat="0" applyBorder="0" applyAlignment="0" applyProtection="0"/>
    <xf numFmtId="0" fontId="52" fillId="52" borderId="0" applyNumberFormat="0" applyBorder="0" applyAlignment="0" applyProtection="0"/>
    <xf numFmtId="0" fontId="52" fillId="56"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41" borderId="0" applyNumberFormat="0" applyBorder="0" applyAlignment="0" applyProtection="0"/>
    <xf numFmtId="0" fontId="52" fillId="45" borderId="0" applyNumberFormat="0" applyBorder="0" applyAlignment="0" applyProtection="0"/>
    <xf numFmtId="0" fontId="52" fillId="49" borderId="0" applyNumberFormat="0" applyBorder="0" applyAlignment="0" applyProtection="0"/>
    <xf numFmtId="0" fontId="52" fillId="53" borderId="0" applyNumberFormat="0" applyBorder="0" applyAlignment="0" applyProtection="0"/>
    <xf numFmtId="0" fontId="42" fillId="27" borderId="0" applyNumberFormat="0" applyBorder="0" applyAlignment="0" applyProtection="0"/>
    <xf numFmtId="172" fontId="5" fillId="0" borderId="0" applyFill="0" applyBorder="0" applyAlignment="0"/>
    <xf numFmtId="172" fontId="5" fillId="0" borderId="0" applyFill="0" applyBorder="0" applyAlignment="0"/>
    <xf numFmtId="172" fontId="5" fillId="0" borderId="0" applyFill="0" applyBorder="0" applyAlignment="0"/>
    <xf numFmtId="172" fontId="84" fillId="0" borderId="0" applyFill="0" applyBorder="0" applyAlignment="0"/>
    <xf numFmtId="172" fontId="5" fillId="0" borderId="0" applyFill="0" applyBorder="0" applyAlignment="0"/>
    <xf numFmtId="172" fontId="5" fillId="0" borderId="0" applyFill="0" applyBorder="0" applyAlignment="0"/>
    <xf numFmtId="172" fontId="5" fillId="0" borderId="0" applyFill="0" applyBorder="0" applyAlignment="0"/>
    <xf numFmtId="172" fontId="5" fillId="0" borderId="0" applyFill="0" applyBorder="0" applyAlignment="0"/>
    <xf numFmtId="0" fontId="46" fillId="30" borderId="31" applyNumberFormat="0" applyAlignment="0" applyProtection="0"/>
    <xf numFmtId="0" fontId="48" fillId="31" borderId="34" applyNumberFormat="0" applyAlignment="0" applyProtection="0"/>
    <xf numFmtId="172" fontId="5"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4" fontId="70" fillId="0" borderId="0" applyFill="0" applyBorder="0" applyAlignment="0"/>
    <xf numFmtId="38" fontId="36" fillId="0" borderId="42">
      <alignment vertical="center"/>
    </xf>
    <xf numFmtId="172" fontId="5" fillId="0" borderId="0" applyFill="0" applyBorder="0" applyAlignment="0"/>
    <xf numFmtId="172" fontId="5" fillId="0" borderId="0" applyFill="0" applyBorder="0" applyAlignment="0"/>
    <xf numFmtId="172" fontId="5" fillId="0" borderId="0" applyFill="0" applyBorder="0" applyAlignment="0"/>
    <xf numFmtId="172" fontId="5" fillId="0" borderId="0" applyFill="0" applyBorder="0" applyAlignment="0"/>
    <xf numFmtId="172" fontId="5" fillId="0" borderId="0" applyFill="0" applyBorder="0" applyAlignment="0"/>
    <xf numFmtId="0" fontId="50" fillId="0" borderId="0" applyNumberFormat="0" applyFill="0" applyBorder="0" applyAlignment="0" applyProtection="0"/>
    <xf numFmtId="0" fontId="41" fillId="26" borderId="0" applyNumberFormat="0" applyBorder="0" applyAlignment="0" applyProtection="0"/>
    <xf numFmtId="0" fontId="38" fillId="0" borderId="28" applyNumberFormat="0" applyFill="0" applyAlignment="0" applyProtection="0"/>
    <xf numFmtId="0" fontId="39" fillId="0" borderId="29" applyNumberFormat="0" applyFill="0" applyAlignment="0" applyProtection="0"/>
    <xf numFmtId="0" fontId="40" fillId="0" borderId="30" applyNumberFormat="0" applyFill="0" applyAlignment="0" applyProtection="0"/>
    <xf numFmtId="0" fontId="40" fillId="0" borderId="0" applyNumberFormat="0" applyFill="0" applyBorder="0" applyAlignment="0" applyProtection="0"/>
    <xf numFmtId="0" fontId="44" fillId="29" borderId="31" applyNumberFormat="0" applyAlignment="0" applyProtection="0"/>
    <xf numFmtId="0" fontId="44" fillId="29" borderId="31" applyNumberFormat="0" applyAlignment="0" applyProtection="0"/>
    <xf numFmtId="0" fontId="44" fillId="29" borderId="31" applyNumberFormat="0" applyAlignment="0" applyProtection="0"/>
    <xf numFmtId="0" fontId="44" fillId="29" borderId="31" applyNumberFormat="0" applyAlignment="0" applyProtection="0"/>
    <xf numFmtId="0" fontId="44" fillId="29" borderId="31" applyNumberFormat="0" applyAlignment="0" applyProtection="0"/>
    <xf numFmtId="0" fontId="44" fillId="29" borderId="31" applyNumberFormat="0" applyAlignment="0" applyProtection="0"/>
    <xf numFmtId="172" fontId="5" fillId="0" borderId="0" applyFill="0" applyBorder="0" applyAlignment="0"/>
    <xf numFmtId="172" fontId="5" fillId="0" borderId="0" applyFill="0" applyBorder="0" applyAlignment="0"/>
    <xf numFmtId="172" fontId="5" fillId="0" borderId="0" applyFill="0" applyBorder="0" applyAlignment="0"/>
    <xf numFmtId="172" fontId="5" fillId="0" borderId="0" applyFill="0" applyBorder="0" applyAlignment="0"/>
    <xf numFmtId="172" fontId="5" fillId="0" borderId="0" applyFill="0" applyBorder="0" applyAlignment="0"/>
    <xf numFmtId="0" fontId="47" fillId="0" borderId="33" applyNumberFormat="0" applyFill="0" applyAlignment="0" applyProtection="0"/>
    <xf numFmtId="0" fontId="85" fillId="60" borderId="12">
      <alignment horizontal="left" vertical="top" wrapText="1" indent="1"/>
    </xf>
    <xf numFmtId="0" fontId="43" fillId="28" borderId="0" applyNumberFormat="0" applyBorder="0" applyAlignment="0" applyProtection="0"/>
    <xf numFmtId="173" fontId="8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2" fillId="0" borderId="0"/>
    <xf numFmtId="174" fontId="36" fillId="0" borderId="0"/>
    <xf numFmtId="17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7" fillId="0" borderId="0"/>
    <xf numFmtId="0" fontId="87" fillId="0" borderId="0"/>
    <xf numFmtId="0" fontId="87" fillId="0" borderId="0"/>
    <xf numFmtId="0" fontId="8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74" fontId="5" fillId="0" borderId="0"/>
    <xf numFmtId="174" fontId="5" fillId="0" borderId="0"/>
    <xf numFmtId="174" fontId="5" fillId="0" borderId="0"/>
    <xf numFmtId="174" fontId="5" fillId="0" borderId="0"/>
    <xf numFmtId="174" fontId="17" fillId="0" borderId="0"/>
    <xf numFmtId="0" fontId="4" fillId="32" borderId="35" applyNumberFormat="0" applyFont="0" applyAlignment="0" applyProtection="0"/>
    <xf numFmtId="0" fontId="45" fillId="30" borderId="32" applyNumberFormat="0" applyAlignment="0" applyProtection="0"/>
    <xf numFmtId="172" fontId="5" fillId="0" borderId="0" applyFont="0" applyFill="0" applyBorder="0" applyAlignment="0" applyProtection="0"/>
    <xf numFmtId="175" fontId="8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2" fontId="5" fillId="0" borderId="0" applyFill="0" applyBorder="0" applyAlignment="0"/>
    <xf numFmtId="172" fontId="5" fillId="0" borderId="0" applyFill="0" applyBorder="0" applyAlignment="0"/>
    <xf numFmtId="172" fontId="5" fillId="0" borderId="0" applyFill="0" applyBorder="0" applyAlignment="0"/>
    <xf numFmtId="172" fontId="5" fillId="0" borderId="0" applyFill="0" applyBorder="0" applyAlignment="0"/>
    <xf numFmtId="172" fontId="5" fillId="0" borderId="0" applyFill="0" applyBorder="0" applyAlignment="0"/>
    <xf numFmtId="0" fontId="88" fillId="58" borderId="0"/>
    <xf numFmtId="0" fontId="89" fillId="0" borderId="8" applyNumberFormat="0" applyBorder="0"/>
    <xf numFmtId="176" fontId="84" fillId="0" borderId="0" applyFont="0" applyFill="0" applyBorder="0" applyAlignment="0" applyProtection="0"/>
    <xf numFmtId="0" fontId="90" fillId="0" borderId="0" applyNumberFormat="0" applyFont="0" applyFill="0" applyBorder="0" applyAlignment="0"/>
    <xf numFmtId="49" fontId="70" fillId="0" borderId="0" applyFill="0" applyBorder="0" applyAlignment="0"/>
    <xf numFmtId="172" fontId="5" fillId="0" borderId="0" applyFill="0" applyBorder="0" applyAlignment="0"/>
    <xf numFmtId="172" fontId="5" fillId="0" borderId="0" applyFill="0" applyBorder="0" applyAlignment="0"/>
    <xf numFmtId="0" fontId="51" fillId="0" borderId="36" applyNumberFormat="0" applyFill="0" applyAlignment="0" applyProtection="0"/>
    <xf numFmtId="0" fontId="49" fillId="0" borderId="0" applyNumberFormat="0" applyFill="0" applyBorder="0" applyAlignment="0" applyProtection="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174" fontId="5" fillId="0" borderId="0"/>
    <xf numFmtId="174" fontId="5"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91" fillId="0" borderId="0" applyNumberForma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166" fontId="92" fillId="0" borderId="0" applyFont="0" applyFill="0" applyBorder="0" applyAlignment="0" applyProtection="0"/>
    <xf numFmtId="0" fontId="93" fillId="0" borderId="0" applyNumberFormat="0" applyFill="0" applyBorder="0"/>
    <xf numFmtId="168" fontId="92" fillId="0" borderId="0" applyFill="0" applyBorder="0" applyAlignment="0" applyProtection="0"/>
    <xf numFmtId="170" fontId="9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0" fontId="4" fillId="0" borderId="0"/>
    <xf numFmtId="174" fontId="5" fillId="0" borderId="0"/>
    <xf numFmtId="0" fontId="4" fillId="0" borderId="0"/>
    <xf numFmtId="0" fontId="4" fillId="32" borderId="35" applyNumberFormat="0" applyFont="0" applyAlignment="0" applyProtection="0"/>
    <xf numFmtId="0" fontId="4" fillId="32" borderId="35" applyNumberFormat="0" applyFont="0" applyAlignment="0" applyProtection="0"/>
    <xf numFmtId="0" fontId="4" fillId="32" borderId="35" applyNumberFormat="0" applyFont="0" applyAlignment="0" applyProtection="0"/>
    <xf numFmtId="0" fontId="4" fillId="32" borderId="35" applyNumberFormat="0" applyFont="0" applyAlignment="0" applyProtection="0"/>
    <xf numFmtId="0" fontId="4" fillId="32" borderId="35" applyNumberFormat="0" applyFont="0" applyAlignment="0" applyProtection="0"/>
    <xf numFmtId="0" fontId="4" fillId="32" borderId="35" applyNumberFormat="0" applyFont="0" applyAlignment="0" applyProtection="0"/>
    <xf numFmtId="0" fontId="4" fillId="32" borderId="35" applyNumberFormat="0" applyFont="0" applyAlignment="0" applyProtection="0"/>
    <xf numFmtId="0" fontId="4" fillId="32" borderId="35"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NumberFormat="0" applyFill="0" applyBorder="0" applyProtection="0">
      <alignment horizontal="right"/>
    </xf>
    <xf numFmtId="0" fontId="95" fillId="0" borderId="0" applyNumberFormat="0" applyFill="0" applyBorder="0" applyProtection="0">
      <alignment horizontal="right"/>
    </xf>
    <xf numFmtId="0" fontId="96" fillId="0" borderId="0" applyNumberFormat="0" applyFill="0" applyBorder="0" applyAlignment="0" applyProtection="0"/>
    <xf numFmtId="0" fontId="97" fillId="0" borderId="0" applyNumberForma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15" fillId="0" borderId="0"/>
    <xf numFmtId="44" fontId="17" fillId="0" borderId="0" applyFont="0" applyFill="0" applyBorder="0" applyAlignment="0" applyProtection="0"/>
    <xf numFmtId="44" fontId="3" fillId="0" borderId="0" applyFont="0" applyFill="0" applyBorder="0" applyAlignment="0" applyProtection="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3"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7" fillId="0" borderId="0" applyFont="0" applyFill="0" applyBorder="0" applyAlignment="0" applyProtection="0"/>
    <xf numFmtId="9" fontId="3" fillId="0" borderId="0" applyFont="0" applyFill="0" applyBorder="0" applyAlignment="0" applyProtection="0"/>
    <xf numFmtId="0" fontId="15" fillId="0" borderId="0"/>
    <xf numFmtId="0" fontId="99" fillId="0" borderId="0"/>
    <xf numFmtId="44" fontId="17"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99" fillId="0" borderId="0"/>
    <xf numFmtId="0" fontId="5" fillId="0" borderId="0"/>
    <xf numFmtId="0" fontId="5" fillId="0" borderId="0"/>
    <xf numFmtId="0" fontId="5" fillId="0" borderId="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32" borderId="35" applyNumberFormat="0" applyFont="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32" borderId="35" applyNumberFormat="0" applyFont="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2" borderId="3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5"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5" fillId="0" borderId="0"/>
  </cellStyleXfs>
  <cellXfs count="104">
    <xf numFmtId="0" fontId="0" fillId="0" borderId="0" xfId="0"/>
    <xf numFmtId="0" fontId="8" fillId="0" borderId="0" xfId="0" applyFont="1" applyAlignment="1" applyProtection="1">
      <alignment horizontal="center" vertical="top"/>
      <protection hidden="1"/>
    </xf>
    <xf numFmtId="0" fontId="8" fillId="0" borderId="0" xfId="0" applyFont="1" applyAlignment="1" applyProtection="1">
      <alignment vertical="top"/>
      <protection locked="0"/>
    </xf>
    <xf numFmtId="0" fontId="8" fillId="0" borderId="0" xfId="0" applyFont="1" applyAlignment="1" applyProtection="1">
      <alignment horizontal="center" vertical="top"/>
      <protection locked="0"/>
    </xf>
    <xf numFmtId="0" fontId="9" fillId="0" borderId="0" xfId="0" applyFont="1" applyAlignment="1" applyProtection="1">
      <alignment vertical="top" wrapText="1"/>
      <protection locked="0"/>
    </xf>
    <xf numFmtId="0" fontId="8" fillId="0" borderId="0" xfId="0" applyFont="1" applyProtection="1">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protection locked="0"/>
    </xf>
    <xf numFmtId="0" fontId="9" fillId="0" borderId="0" xfId="0" applyFont="1" applyAlignment="1" applyProtection="1">
      <alignment vertical="top"/>
      <protection locked="0"/>
    </xf>
    <xf numFmtId="0" fontId="8" fillId="0" borderId="0" xfId="0" applyFont="1" applyAlignment="1" applyProtection="1">
      <alignment horizontal="left" vertical="top" wrapText="1" indent="1"/>
      <protection hidden="1"/>
    </xf>
    <xf numFmtId="0" fontId="9" fillId="0" borderId="0" xfId="0" applyFont="1" applyAlignment="1" applyProtection="1">
      <alignment horizontal="center" vertical="top" wrapText="1"/>
      <protection locked="0"/>
    </xf>
    <xf numFmtId="0" fontId="8" fillId="2" borderId="0" xfId="0" applyFont="1" applyFill="1" applyAlignment="1" applyProtection="1">
      <alignment horizontal="center" vertical="top"/>
      <protection locked="0"/>
    </xf>
    <xf numFmtId="0" fontId="14" fillId="2" borderId="0" xfId="0" applyFont="1" applyFill="1" applyAlignment="1" applyProtection="1">
      <alignment horizontal="center"/>
      <protection locked="0"/>
    </xf>
    <xf numFmtId="0" fontId="8" fillId="0" borderId="0" xfId="0" applyFont="1" applyAlignment="1" applyProtection="1">
      <alignment horizontal="center"/>
      <protection locked="0"/>
    </xf>
    <xf numFmtId="165" fontId="8" fillId="0" borderId="12" xfId="0" applyNumberFormat="1" applyFont="1" applyBorder="1" applyAlignment="1" applyProtection="1">
      <alignment horizontal="center" vertical="top"/>
      <protection locked="0"/>
    </xf>
    <xf numFmtId="0" fontId="8" fillId="0" borderId="12" xfId="0" applyFont="1" applyBorder="1" applyAlignment="1" applyProtection="1">
      <alignment horizontal="center" vertical="top"/>
      <protection locked="0"/>
    </xf>
    <xf numFmtId="165" fontId="8" fillId="0" borderId="0" xfId="1" applyNumberFormat="1" applyFont="1" applyAlignment="1" applyProtection="1">
      <alignment horizontal="center" vertical="top"/>
      <protection locked="0"/>
    </xf>
    <xf numFmtId="0" fontId="9" fillId="0" borderId="6" xfId="0" applyFont="1" applyBorder="1" applyAlignment="1" applyProtection="1">
      <alignment vertical="top" wrapText="1"/>
      <protection hidden="1"/>
    </xf>
    <xf numFmtId="0" fontId="8" fillId="0" borderId="5" xfId="0" applyFont="1" applyBorder="1" applyAlignment="1" applyProtection="1">
      <alignment horizontal="left" vertical="top" wrapText="1" indent="1"/>
      <protection hidden="1"/>
    </xf>
    <xf numFmtId="0" fontId="6" fillId="0" borderId="5" xfId="0" applyFont="1" applyBorder="1" applyAlignment="1" applyProtection="1">
      <alignment horizontal="left" vertical="top" wrapText="1" indent="1"/>
      <protection hidden="1"/>
    </xf>
    <xf numFmtId="0" fontId="8" fillId="0" borderId="3" xfId="0" applyFont="1" applyBorder="1" applyAlignment="1" applyProtection="1">
      <alignment horizontal="left" vertical="top" wrapText="1" indent="1"/>
      <protection hidden="1"/>
    </xf>
    <xf numFmtId="0" fontId="8" fillId="0" borderId="3" xfId="0" applyFont="1" applyBorder="1" applyAlignment="1" applyProtection="1">
      <alignment vertical="top" wrapText="1"/>
      <protection hidden="1"/>
    </xf>
    <xf numFmtId="164" fontId="8" fillId="0" borderId="17" xfId="0" applyNumberFormat="1" applyFont="1" applyBorder="1" applyAlignment="1" applyProtection="1">
      <alignment horizontal="center" vertical="top"/>
      <protection hidden="1"/>
    </xf>
    <xf numFmtId="165" fontId="8" fillId="0" borderId="12" xfId="0" applyNumberFormat="1" applyFont="1" applyBorder="1" applyAlignment="1" applyProtection="1">
      <alignment horizontal="center" vertical="top"/>
      <protection hidden="1"/>
    </xf>
    <xf numFmtId="165" fontId="8" fillId="0" borderId="13" xfId="0" applyNumberFormat="1" applyFont="1" applyBorder="1" applyAlignment="1" applyProtection="1">
      <alignment horizontal="center" vertical="top"/>
      <protection hidden="1"/>
    </xf>
    <xf numFmtId="0" fontId="9" fillId="0" borderId="17" xfId="0" applyFont="1" applyBorder="1" applyAlignment="1" applyProtection="1">
      <alignment vertical="top" wrapText="1"/>
      <protection hidden="1"/>
    </xf>
    <xf numFmtId="0" fontId="9" fillId="0" borderId="7" xfId="0" applyFont="1" applyBorder="1" applyAlignment="1" applyProtection="1">
      <alignment horizontal="center" vertical="top" wrapText="1"/>
      <protection hidden="1"/>
    </xf>
    <xf numFmtId="165" fontId="8" fillId="0" borderId="4" xfId="1" applyNumberFormat="1" applyFont="1" applyBorder="1" applyAlignment="1" applyProtection="1">
      <alignment horizontal="center" vertical="top"/>
      <protection hidden="1"/>
    </xf>
    <xf numFmtId="0" fontId="12" fillId="0" borderId="17" xfId="0" applyFont="1" applyBorder="1" applyAlignment="1" applyProtection="1">
      <alignment horizontal="center" vertical="center" wrapText="1"/>
      <protection hidden="1"/>
    </xf>
    <xf numFmtId="165" fontId="6" fillId="0" borderId="12" xfId="0" applyNumberFormat="1" applyFont="1" applyBorder="1" applyAlignment="1" applyProtection="1">
      <alignment horizontal="center" vertical="top"/>
      <protection hidden="1"/>
    </xf>
    <xf numFmtId="165" fontId="6" fillId="0" borderId="13" xfId="0" applyNumberFormat="1" applyFont="1" applyBorder="1" applyAlignment="1" applyProtection="1">
      <alignment horizontal="center" vertical="top"/>
      <protection hidden="1"/>
    </xf>
    <xf numFmtId="0" fontId="9" fillId="0" borderId="6" xfId="0" applyFont="1" applyBorder="1" applyAlignment="1" applyProtection="1">
      <alignment horizontal="left" vertical="center" wrapText="1"/>
      <protection hidden="1"/>
    </xf>
    <xf numFmtId="0" fontId="9" fillId="0" borderId="7" xfId="0" applyFont="1" applyBorder="1" applyAlignment="1" applyProtection="1">
      <alignment horizontal="center" vertical="center" wrapText="1"/>
      <protection hidden="1"/>
    </xf>
    <xf numFmtId="165" fontId="8" fillId="0" borderId="4" xfId="1" applyNumberFormat="1" applyFont="1" applyBorder="1" applyAlignment="1" applyProtection="1">
      <alignment horizontal="center" vertical="top"/>
      <protection locked="0"/>
    </xf>
    <xf numFmtId="165" fontId="8" fillId="0" borderId="12" xfId="0" applyNumberFormat="1" applyFont="1" applyBorder="1" applyAlignment="1" applyProtection="1">
      <alignment horizontal="center" vertical="center"/>
      <protection hidden="1"/>
    </xf>
    <xf numFmtId="0" fontId="9" fillId="0" borderId="3" xfId="0" applyFont="1" applyBorder="1" applyAlignment="1" applyProtection="1">
      <alignment vertical="center"/>
      <protection hidden="1"/>
    </xf>
    <xf numFmtId="0" fontId="8" fillId="0" borderId="4" xfId="0" applyFont="1" applyBorder="1" applyAlignment="1" applyProtection="1">
      <alignment horizontal="center" vertical="center"/>
      <protection hidden="1"/>
    </xf>
    <xf numFmtId="165" fontId="8" fillId="0" borderId="13" xfId="0" applyNumberFormat="1" applyFont="1" applyBorder="1" applyAlignment="1" applyProtection="1">
      <alignment horizontal="center" vertical="center"/>
      <protection hidden="1"/>
    </xf>
    <xf numFmtId="164" fontId="8" fillId="0" borderId="13" xfId="1" applyNumberFormat="1" applyFont="1" applyBorder="1" applyAlignment="1" applyProtection="1">
      <alignment horizontal="center" vertical="top"/>
      <protection hidden="1"/>
    </xf>
    <xf numFmtId="0" fontId="8" fillId="0" borderId="12" xfId="0" applyFont="1" applyBorder="1" applyAlignment="1" applyProtection="1">
      <alignment wrapText="1"/>
      <protection hidden="1"/>
    </xf>
    <xf numFmtId="9" fontId="8" fillId="0" borderId="12" xfId="2" applyFont="1" applyFill="1" applyBorder="1" applyAlignment="1" applyProtection="1">
      <alignment horizontal="center" vertical="top"/>
      <protection hidden="1"/>
    </xf>
    <xf numFmtId="165" fontId="8" fillId="0" borderId="12" xfId="1" applyNumberFormat="1" applyFont="1" applyBorder="1" applyAlignment="1" applyProtection="1">
      <alignment horizontal="center" vertical="top"/>
      <protection hidden="1"/>
    </xf>
    <xf numFmtId="0" fontId="8" fillId="0" borderId="4" xfId="0" applyFont="1" applyBorder="1" applyAlignment="1" applyProtection="1">
      <alignment horizontal="center" vertical="top"/>
      <protection hidden="1"/>
    </xf>
    <xf numFmtId="0" fontId="9" fillId="0" borderId="5" xfId="0" applyFont="1" applyBorder="1" applyAlignment="1" applyProtection="1">
      <alignment horizontal="left" vertical="top" wrapText="1"/>
      <protection hidden="1"/>
    </xf>
    <xf numFmtId="165" fontId="6" fillId="0" borderId="12" xfId="1" applyNumberFormat="1" applyFont="1" applyBorder="1" applyAlignment="1" applyProtection="1">
      <alignment horizontal="center" vertical="top"/>
      <protection hidden="1"/>
    </xf>
    <xf numFmtId="0" fontId="9" fillId="61" borderId="27" xfId="0" applyFont="1" applyFill="1" applyBorder="1" applyAlignment="1" applyProtection="1">
      <alignment horizontal="center" vertical="center" wrapText="1"/>
      <protection hidden="1"/>
    </xf>
    <xf numFmtId="0" fontId="9" fillId="61" borderId="5" xfId="0" applyFont="1" applyFill="1" applyBorder="1" applyAlignment="1" applyProtection="1">
      <alignment horizontal="center" vertical="top"/>
      <protection locked="0"/>
    </xf>
    <xf numFmtId="165" fontId="8" fillId="61" borderId="12" xfId="1" applyNumberFormat="1" applyFont="1" applyFill="1" applyBorder="1" applyAlignment="1" applyProtection="1">
      <alignment horizontal="center" vertical="top"/>
      <protection hidden="1"/>
    </xf>
    <xf numFmtId="0" fontId="9" fillId="61" borderId="17" xfId="0" applyFont="1" applyFill="1" applyBorder="1" applyAlignment="1" applyProtection="1">
      <alignment horizontal="center" vertical="top" wrapText="1"/>
      <protection hidden="1"/>
    </xf>
    <xf numFmtId="0" fontId="8" fillId="61" borderId="12" xfId="0" applyFont="1" applyFill="1" applyBorder="1" applyAlignment="1" applyProtection="1">
      <alignment horizontal="center" vertical="top"/>
      <protection locked="0"/>
    </xf>
    <xf numFmtId="0" fontId="8" fillId="61" borderId="13" xfId="0" applyFont="1" applyFill="1" applyBorder="1" applyAlignment="1" applyProtection="1">
      <alignment horizontal="center" vertical="top"/>
      <protection hidden="1"/>
    </xf>
    <xf numFmtId="0" fontId="9" fillId="61" borderId="17" xfId="0" applyFont="1" applyFill="1" applyBorder="1" applyAlignment="1" applyProtection="1">
      <alignment horizontal="center" vertical="center" wrapText="1"/>
      <protection hidden="1"/>
    </xf>
    <xf numFmtId="0" fontId="8" fillId="61" borderId="13" xfId="0" applyFont="1" applyFill="1" applyBorder="1" applyAlignment="1" applyProtection="1">
      <alignment horizontal="center" vertical="top"/>
      <protection locked="0"/>
    </xf>
    <xf numFmtId="0" fontId="9" fillId="61" borderId="15" xfId="0" applyFont="1" applyFill="1" applyBorder="1" applyAlignment="1" applyProtection="1">
      <alignment horizontal="center" vertical="center" wrapText="1"/>
      <protection hidden="1"/>
    </xf>
    <xf numFmtId="0" fontId="9" fillId="61" borderId="16" xfId="0" applyFont="1" applyFill="1" applyBorder="1" applyAlignment="1" applyProtection="1">
      <alignment horizontal="center" vertical="center" wrapText="1"/>
      <protection hidden="1"/>
    </xf>
    <xf numFmtId="0" fontId="9" fillId="61" borderId="27" xfId="0" applyFont="1" applyFill="1" applyBorder="1" applyAlignment="1" applyProtection="1">
      <alignment horizontal="center" vertical="top" wrapText="1"/>
      <protection hidden="1"/>
    </xf>
    <xf numFmtId="0" fontId="98" fillId="0" borderId="5" xfId="0" applyFont="1" applyBorder="1" applyAlignment="1" applyProtection="1">
      <alignment horizontal="left" vertical="top" wrapText="1" indent="1"/>
      <protection hidden="1"/>
    </xf>
    <xf numFmtId="0" fontId="98" fillId="0" borderId="0" xfId="0" applyFont="1" applyAlignment="1" applyProtection="1">
      <alignment horizontal="center" vertical="top"/>
      <protection hidden="1"/>
    </xf>
    <xf numFmtId="0" fontId="98" fillId="0" borderId="5" xfId="0" applyFont="1" applyBorder="1" applyAlignment="1" applyProtection="1">
      <alignment horizontal="left" vertical="top" indent="1"/>
      <protection hidden="1"/>
    </xf>
    <xf numFmtId="0" fontId="8" fillId="2" borderId="0" xfId="0" applyFont="1" applyFill="1" applyAlignment="1" applyProtection="1">
      <alignment horizontal="center" vertical="top"/>
      <protection hidden="1"/>
    </xf>
    <xf numFmtId="0" fontId="6" fillId="2" borderId="5" xfId="0" applyFont="1" applyFill="1" applyBorder="1" applyAlignment="1" applyProtection="1">
      <alignment horizontal="left" vertical="top" wrapText="1" indent="1"/>
      <protection hidden="1"/>
    </xf>
    <xf numFmtId="0" fontId="9" fillId="61" borderId="13" xfId="0" applyFont="1" applyFill="1" applyBorder="1" applyAlignment="1" applyProtection="1">
      <alignment horizontal="center" vertical="top" wrapText="1"/>
      <protection hidden="1"/>
    </xf>
    <xf numFmtId="0" fontId="6" fillId="0" borderId="12" xfId="0" applyFont="1" applyBorder="1" applyAlignment="1" applyProtection="1">
      <alignment horizontal="center" wrapText="1"/>
      <protection locked="0"/>
    </xf>
    <xf numFmtId="165" fontId="6" fillId="0" borderId="12" xfId="0" applyNumberFormat="1" applyFont="1" applyBorder="1" applyAlignment="1" applyProtection="1">
      <alignment horizontal="center" vertical="center"/>
      <protection hidden="1"/>
    </xf>
    <xf numFmtId="0" fontId="6" fillId="2" borderId="0" xfId="0" applyFont="1" applyFill="1" applyAlignment="1" applyProtection="1">
      <alignment horizontal="center" vertical="top" wrapText="1"/>
      <protection hidden="1"/>
    </xf>
    <xf numFmtId="165" fontId="8" fillId="2" borderId="12" xfId="1" applyNumberFormat="1" applyFont="1" applyFill="1" applyBorder="1" applyAlignment="1" applyProtection="1">
      <alignment horizontal="center" vertical="top"/>
      <protection hidden="1"/>
    </xf>
    <xf numFmtId="0" fontId="6" fillId="0" borderId="5" xfId="3756" applyFont="1" applyBorder="1" applyAlignment="1" applyProtection="1">
      <alignment horizontal="left" vertical="top" indent="1"/>
      <protection hidden="1"/>
    </xf>
    <xf numFmtId="0" fontId="8" fillId="2" borderId="5" xfId="0" applyFont="1" applyFill="1" applyBorder="1" applyAlignment="1" applyProtection="1">
      <alignment horizontal="left" vertical="top" wrapText="1" indent="1"/>
      <protection hidden="1"/>
    </xf>
    <xf numFmtId="165" fontId="12" fillId="0" borderId="17" xfId="293" applyNumberFormat="1" applyFont="1" applyBorder="1" applyAlignment="1" applyProtection="1">
      <alignment vertical="center" wrapText="1"/>
      <protection hidden="1"/>
    </xf>
    <xf numFmtId="0" fontId="60" fillId="61" borderId="10" xfId="0" applyFont="1" applyFill="1" applyBorder="1" applyAlignment="1" applyProtection="1">
      <alignment vertical="center" wrapText="1"/>
      <protection hidden="1"/>
    </xf>
    <xf numFmtId="0" fontId="60" fillId="61" borderId="2" xfId="0" applyFont="1" applyFill="1" applyBorder="1" applyAlignment="1" applyProtection="1">
      <alignment horizontal="center" vertical="center"/>
      <protection hidden="1"/>
    </xf>
    <xf numFmtId="165" fontId="60" fillId="61" borderId="27" xfId="0" applyNumberFormat="1" applyFont="1" applyFill="1" applyBorder="1" applyAlignment="1" applyProtection="1">
      <alignment horizontal="center" vertical="center"/>
      <protection hidden="1"/>
    </xf>
    <xf numFmtId="0" fontId="5" fillId="0" borderId="0" xfId="0" applyFont="1" applyAlignment="1" applyProtection="1">
      <alignment vertical="top"/>
      <protection locked="0"/>
    </xf>
    <xf numFmtId="0" fontId="5" fillId="0" borderId="0" xfId="0" applyFont="1" applyAlignment="1" applyProtection="1">
      <alignment horizontal="center" vertical="top"/>
      <protection locked="0"/>
    </xf>
    <xf numFmtId="165" fontId="6" fillId="61" borderId="12" xfId="1" applyNumberFormat="1" applyFont="1" applyFill="1" applyBorder="1" applyAlignment="1" applyProtection="1">
      <alignment horizontal="center" vertical="top"/>
      <protection hidden="1"/>
    </xf>
    <xf numFmtId="165" fontId="8"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165" fontId="8" fillId="0" borderId="13" xfId="0" applyNumberFormat="1" applyFont="1" applyBorder="1" applyAlignment="1" applyProtection="1">
      <alignment horizontal="center" vertical="center"/>
      <protection locked="0"/>
    </xf>
    <xf numFmtId="0" fontId="9" fillId="61" borderId="27" xfId="0" applyFont="1" applyFill="1" applyBorder="1" applyAlignment="1" applyProtection="1">
      <alignment horizontal="center" vertical="top" wrapText="1"/>
      <protection hidden="1"/>
    </xf>
    <xf numFmtId="0" fontId="6" fillId="61" borderId="5" xfId="0" applyFont="1" applyFill="1" applyBorder="1" applyAlignment="1" applyProtection="1">
      <alignment horizontal="left" vertical="top" wrapText="1"/>
      <protection hidden="1"/>
    </xf>
    <xf numFmtId="0" fontId="8" fillId="61" borderId="0" xfId="0" applyFont="1" applyFill="1" applyAlignment="1" applyProtection="1">
      <alignment horizontal="left" vertical="top" wrapText="1"/>
      <protection hidden="1"/>
    </xf>
    <xf numFmtId="0" fontId="9" fillId="0" borderId="6" xfId="0" applyFont="1" applyBorder="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11" fillId="0" borderId="0" xfId="0" applyFont="1" applyAlignment="1" applyProtection="1">
      <alignment horizontal="center" vertical="top"/>
      <protection hidden="1"/>
    </xf>
    <xf numFmtId="0" fontId="10" fillId="61" borderId="10" xfId="0" applyFont="1" applyFill="1" applyBorder="1" applyAlignment="1" applyProtection="1">
      <alignment horizontal="left" vertical="top" wrapText="1"/>
      <protection hidden="1"/>
    </xf>
    <xf numFmtId="0" fontId="10" fillId="61" borderId="2" xfId="0" applyFont="1" applyFill="1" applyBorder="1" applyAlignment="1" applyProtection="1">
      <alignment horizontal="left" vertical="top" wrapText="1"/>
      <protection hidden="1"/>
    </xf>
    <xf numFmtId="0" fontId="10" fillId="61" borderId="11" xfId="0" applyFont="1" applyFill="1" applyBorder="1" applyAlignment="1" applyProtection="1">
      <alignment horizontal="left" vertical="top" wrapText="1"/>
      <protection hidden="1"/>
    </xf>
    <xf numFmtId="0" fontId="9" fillId="61" borderId="10" xfId="293" applyFont="1" applyFill="1" applyBorder="1" applyAlignment="1" applyProtection="1">
      <alignment horizontal="left" vertical="center" wrapText="1"/>
      <protection hidden="1"/>
    </xf>
    <xf numFmtId="0" fontId="9" fillId="61" borderId="2" xfId="293" applyFont="1" applyFill="1" applyBorder="1" applyAlignment="1" applyProtection="1">
      <alignment horizontal="left" vertical="center" wrapText="1"/>
      <protection hidden="1"/>
    </xf>
    <xf numFmtId="0" fontId="9" fillId="61" borderId="11" xfId="293" applyFont="1" applyFill="1" applyBorder="1" applyAlignment="1" applyProtection="1">
      <alignment horizontal="left" vertical="center" wrapText="1"/>
      <protection hidden="1"/>
    </xf>
    <xf numFmtId="0" fontId="10" fillId="61" borderId="3" xfId="0" applyFont="1" applyFill="1" applyBorder="1" applyAlignment="1" applyProtection="1">
      <alignment horizontal="left" vertical="top" wrapText="1"/>
      <protection hidden="1"/>
    </xf>
    <xf numFmtId="0" fontId="10" fillId="61" borderId="4" xfId="0" applyFont="1" applyFill="1" applyBorder="1" applyAlignment="1" applyProtection="1">
      <alignment horizontal="left" vertical="top" wrapText="1"/>
      <protection hidden="1"/>
    </xf>
    <xf numFmtId="0" fontId="10" fillId="61" borderId="9" xfId="0" applyFont="1" applyFill="1" applyBorder="1" applyAlignment="1" applyProtection="1">
      <alignment horizontal="left" vertical="top" wrapText="1"/>
      <protection hidden="1"/>
    </xf>
    <xf numFmtId="9" fontId="98" fillId="0" borderId="12" xfId="2" applyFont="1" applyFill="1" applyBorder="1" applyAlignment="1" applyProtection="1">
      <alignment horizontal="center" vertical="top"/>
      <protection hidden="1"/>
    </xf>
    <xf numFmtId="0" fontId="9" fillId="0" borderId="5" xfId="3758" applyFont="1" applyBorder="1" applyAlignment="1" applyProtection="1">
      <alignment horizontal="left" vertical="center" wrapText="1"/>
      <protection hidden="1"/>
    </xf>
    <xf numFmtId="0" fontId="9" fillId="0" borderId="0" xfId="3758" applyFont="1" applyAlignment="1" applyProtection="1">
      <alignment horizontal="left" vertical="center" wrapText="1"/>
      <protection hidden="1"/>
    </xf>
    <xf numFmtId="0" fontId="10" fillId="61" borderId="5" xfId="3757" applyFont="1" applyFill="1" applyBorder="1" applyAlignment="1" applyProtection="1">
      <alignment horizontal="left" vertical="top" wrapText="1"/>
      <protection hidden="1"/>
    </xf>
    <xf numFmtId="0" fontId="10" fillId="61" borderId="0" xfId="3757" applyFont="1" applyFill="1" applyAlignment="1" applyProtection="1">
      <alignment horizontal="left" vertical="top" wrapText="1"/>
      <protection hidden="1"/>
    </xf>
    <xf numFmtId="0" fontId="10" fillId="61" borderId="8" xfId="3757" applyFont="1" applyFill="1" applyBorder="1" applyAlignment="1" applyProtection="1">
      <alignment horizontal="left" vertical="top" wrapText="1"/>
      <protection hidden="1"/>
    </xf>
    <xf numFmtId="0" fontId="98" fillId="0" borderId="12" xfId="0" applyFont="1" applyBorder="1" applyAlignment="1" applyProtection="1">
      <alignment horizontal="center" vertical="top" wrapText="1"/>
      <protection hidden="1"/>
    </xf>
    <xf numFmtId="0" fontId="98" fillId="0" borderId="13" xfId="0" applyFont="1" applyBorder="1" applyAlignment="1" applyProtection="1">
      <alignment horizontal="center" vertical="top" wrapText="1"/>
      <protection hidden="1"/>
    </xf>
    <xf numFmtId="0" fontId="9" fillId="61" borderId="10" xfId="0" applyFont="1" applyFill="1" applyBorder="1" applyAlignment="1" applyProtection="1">
      <alignment horizontal="left" vertical="center" wrapText="1"/>
      <protection hidden="1"/>
    </xf>
    <xf numFmtId="0" fontId="9" fillId="61" borderId="2" xfId="0" applyFont="1" applyFill="1" applyBorder="1" applyAlignment="1" applyProtection="1">
      <alignment horizontal="left" vertical="center" wrapText="1"/>
      <protection hidden="1"/>
    </xf>
    <xf numFmtId="0" fontId="9" fillId="61" borderId="14" xfId="0" applyFont="1" applyFill="1" applyBorder="1" applyAlignment="1" applyProtection="1">
      <alignment horizontal="left" vertical="center" wrapText="1"/>
      <protection hidden="1"/>
    </xf>
  </cellXfs>
  <cellStyles count="4096">
    <cellStyle name="20% - Accent1" xfId="2466" builtinId="30" customBuiltin="1"/>
    <cellStyle name="20% - Accent1 2" xfId="5" xr:uid="{00000000-0005-0000-0000-000001000000}"/>
    <cellStyle name="20% - Accent1 2 2" xfId="3149" xr:uid="{00000000-0005-0000-0000-000002000000}"/>
    <cellStyle name="20% - Accent1 2 2 2" xfId="3444" xr:uid="{00000000-0005-0000-0000-000003000000}"/>
    <cellStyle name="20% - Accent1 2 2 2 2" xfId="3923" xr:uid="{00000000-0005-0000-0000-000004000000}"/>
    <cellStyle name="20% - Accent1 2 2 3" xfId="3864" xr:uid="{00000000-0005-0000-0000-000005000000}"/>
    <cellStyle name="20% - Accent1 2 3" xfId="3123" xr:uid="{00000000-0005-0000-0000-000006000000}"/>
    <cellStyle name="20% - Accent1 2 3 2" xfId="3838" xr:uid="{00000000-0005-0000-0000-000007000000}"/>
    <cellStyle name="20% - Accent1 2 4" xfId="3443" xr:uid="{00000000-0005-0000-0000-000008000000}"/>
    <cellStyle name="20% - Accent1 2 4 2" xfId="3922" xr:uid="{00000000-0005-0000-0000-000009000000}"/>
    <cellStyle name="20% - Accent1 3" xfId="3111" xr:uid="{00000000-0005-0000-0000-00000A000000}"/>
    <cellStyle name="20% - Accent1 3 2" xfId="3445" xr:uid="{00000000-0005-0000-0000-00000B000000}"/>
    <cellStyle name="20% - Accent1 3 2 2" xfId="3924" xr:uid="{00000000-0005-0000-0000-00000C000000}"/>
    <cellStyle name="20% - Accent1 3 3" xfId="3826" xr:uid="{00000000-0005-0000-0000-00000D000000}"/>
    <cellStyle name="20% - Accent1 4" xfId="3136" xr:uid="{00000000-0005-0000-0000-00000E000000}"/>
    <cellStyle name="20% - Accent1 4 2" xfId="3446" xr:uid="{00000000-0005-0000-0000-00000F000000}"/>
    <cellStyle name="20% - Accent1 4 2 2" xfId="3925" xr:uid="{00000000-0005-0000-0000-000010000000}"/>
    <cellStyle name="20% - Accent1 4 3" xfId="3851" xr:uid="{00000000-0005-0000-0000-000011000000}"/>
    <cellStyle name="20% - Accent1 5" xfId="3098" xr:uid="{00000000-0005-0000-0000-000012000000}"/>
    <cellStyle name="20% - Accent1 5 2" xfId="3447" xr:uid="{00000000-0005-0000-0000-000013000000}"/>
    <cellStyle name="20% - Accent1 5 2 2" xfId="3926" xr:uid="{00000000-0005-0000-0000-000014000000}"/>
    <cellStyle name="20% - Accent1 5 3" xfId="3813" xr:uid="{00000000-0005-0000-0000-000015000000}"/>
    <cellStyle name="20% - Accent1 6" xfId="3085" xr:uid="{00000000-0005-0000-0000-000016000000}"/>
    <cellStyle name="20% - Accent1 6 2" xfId="3448" xr:uid="{00000000-0005-0000-0000-000017000000}"/>
    <cellStyle name="20% - Accent1 6 2 2" xfId="3927" xr:uid="{00000000-0005-0000-0000-000018000000}"/>
    <cellStyle name="20% - Accent1 6 3" xfId="3800" xr:uid="{00000000-0005-0000-0000-000019000000}"/>
    <cellStyle name="20% - Accent1 7" xfId="3164" xr:uid="{00000000-0005-0000-0000-00001A000000}"/>
    <cellStyle name="20% - Accent1 7 2" xfId="3449" xr:uid="{00000000-0005-0000-0000-00001B000000}"/>
    <cellStyle name="20% - Accent1 7 2 2" xfId="3928" xr:uid="{00000000-0005-0000-0000-00001C000000}"/>
    <cellStyle name="20% - Accent1 7 3" xfId="3877" xr:uid="{00000000-0005-0000-0000-00001D000000}"/>
    <cellStyle name="20% - Accent1 8" xfId="3193" xr:uid="{00000000-0005-0000-0000-00001E000000}"/>
    <cellStyle name="20% - Accent1 8 2" xfId="3450" xr:uid="{00000000-0005-0000-0000-00001F000000}"/>
    <cellStyle name="20% - Accent1 8 2 2" xfId="3929" xr:uid="{00000000-0005-0000-0000-000020000000}"/>
    <cellStyle name="20% - Accent1 8 3" xfId="3889" xr:uid="{00000000-0005-0000-0000-000021000000}"/>
    <cellStyle name="20% - Accent1 9" xfId="3759" xr:uid="{00000000-0005-0000-0000-000022000000}"/>
    <cellStyle name="20% - Accent2" xfId="2470" builtinId="34" customBuiltin="1"/>
    <cellStyle name="20% - Accent2 2" xfId="6" xr:uid="{00000000-0005-0000-0000-000024000000}"/>
    <cellStyle name="20% - Accent2 2 2" xfId="3151" xr:uid="{00000000-0005-0000-0000-000025000000}"/>
    <cellStyle name="20% - Accent2 2 2 2" xfId="3452" xr:uid="{00000000-0005-0000-0000-000026000000}"/>
    <cellStyle name="20% - Accent2 2 2 2 2" xfId="3931" xr:uid="{00000000-0005-0000-0000-000027000000}"/>
    <cellStyle name="20% - Accent2 2 2 3" xfId="3866" xr:uid="{00000000-0005-0000-0000-000028000000}"/>
    <cellStyle name="20% - Accent2 2 3" xfId="3125" xr:uid="{00000000-0005-0000-0000-000029000000}"/>
    <cellStyle name="20% - Accent2 2 3 2" xfId="3840" xr:uid="{00000000-0005-0000-0000-00002A000000}"/>
    <cellStyle name="20% - Accent2 2 4" xfId="3451" xr:uid="{00000000-0005-0000-0000-00002B000000}"/>
    <cellStyle name="20% - Accent2 2 4 2" xfId="3930" xr:uid="{00000000-0005-0000-0000-00002C000000}"/>
    <cellStyle name="20% - Accent2 3" xfId="3113" xr:uid="{00000000-0005-0000-0000-00002D000000}"/>
    <cellStyle name="20% - Accent2 3 2" xfId="3453" xr:uid="{00000000-0005-0000-0000-00002E000000}"/>
    <cellStyle name="20% - Accent2 3 2 2" xfId="3932" xr:uid="{00000000-0005-0000-0000-00002F000000}"/>
    <cellStyle name="20% - Accent2 3 3" xfId="3828" xr:uid="{00000000-0005-0000-0000-000030000000}"/>
    <cellStyle name="20% - Accent2 4" xfId="3138" xr:uid="{00000000-0005-0000-0000-000031000000}"/>
    <cellStyle name="20% - Accent2 4 2" xfId="3454" xr:uid="{00000000-0005-0000-0000-000032000000}"/>
    <cellStyle name="20% - Accent2 4 2 2" xfId="3933" xr:uid="{00000000-0005-0000-0000-000033000000}"/>
    <cellStyle name="20% - Accent2 4 3" xfId="3853" xr:uid="{00000000-0005-0000-0000-000034000000}"/>
    <cellStyle name="20% - Accent2 5" xfId="3100" xr:uid="{00000000-0005-0000-0000-000035000000}"/>
    <cellStyle name="20% - Accent2 5 2" xfId="3455" xr:uid="{00000000-0005-0000-0000-000036000000}"/>
    <cellStyle name="20% - Accent2 5 2 2" xfId="3934" xr:uid="{00000000-0005-0000-0000-000037000000}"/>
    <cellStyle name="20% - Accent2 5 3" xfId="3815" xr:uid="{00000000-0005-0000-0000-000038000000}"/>
    <cellStyle name="20% - Accent2 6" xfId="3087" xr:uid="{00000000-0005-0000-0000-000039000000}"/>
    <cellStyle name="20% - Accent2 6 2" xfId="3456" xr:uid="{00000000-0005-0000-0000-00003A000000}"/>
    <cellStyle name="20% - Accent2 6 2 2" xfId="3935" xr:uid="{00000000-0005-0000-0000-00003B000000}"/>
    <cellStyle name="20% - Accent2 6 3" xfId="3802" xr:uid="{00000000-0005-0000-0000-00003C000000}"/>
    <cellStyle name="20% - Accent2 7" xfId="3166" xr:uid="{00000000-0005-0000-0000-00003D000000}"/>
    <cellStyle name="20% - Accent2 7 2" xfId="3457" xr:uid="{00000000-0005-0000-0000-00003E000000}"/>
    <cellStyle name="20% - Accent2 7 2 2" xfId="3936" xr:uid="{00000000-0005-0000-0000-00003F000000}"/>
    <cellStyle name="20% - Accent2 7 3" xfId="3879" xr:uid="{00000000-0005-0000-0000-000040000000}"/>
    <cellStyle name="20% - Accent2 8" xfId="3194" xr:uid="{00000000-0005-0000-0000-000041000000}"/>
    <cellStyle name="20% - Accent2 8 2" xfId="3458" xr:uid="{00000000-0005-0000-0000-000042000000}"/>
    <cellStyle name="20% - Accent2 8 2 2" xfId="3937" xr:uid="{00000000-0005-0000-0000-000043000000}"/>
    <cellStyle name="20% - Accent2 8 3" xfId="3890" xr:uid="{00000000-0005-0000-0000-000044000000}"/>
    <cellStyle name="20% - Accent2 9" xfId="3761" xr:uid="{00000000-0005-0000-0000-000045000000}"/>
    <cellStyle name="20% - Accent3" xfId="2474" builtinId="38" customBuiltin="1"/>
    <cellStyle name="20% - Accent3 2" xfId="7" xr:uid="{00000000-0005-0000-0000-000047000000}"/>
    <cellStyle name="20% - Accent3 2 2" xfId="3153" xr:uid="{00000000-0005-0000-0000-000048000000}"/>
    <cellStyle name="20% - Accent3 2 2 2" xfId="3460" xr:uid="{00000000-0005-0000-0000-000049000000}"/>
    <cellStyle name="20% - Accent3 2 2 2 2" xfId="3939" xr:uid="{00000000-0005-0000-0000-00004A000000}"/>
    <cellStyle name="20% - Accent3 2 2 3" xfId="3868" xr:uid="{00000000-0005-0000-0000-00004B000000}"/>
    <cellStyle name="20% - Accent3 2 3" xfId="3127" xr:uid="{00000000-0005-0000-0000-00004C000000}"/>
    <cellStyle name="20% - Accent3 2 3 2" xfId="3842" xr:uid="{00000000-0005-0000-0000-00004D000000}"/>
    <cellStyle name="20% - Accent3 2 4" xfId="3459" xr:uid="{00000000-0005-0000-0000-00004E000000}"/>
    <cellStyle name="20% - Accent3 2 4 2" xfId="3938" xr:uid="{00000000-0005-0000-0000-00004F000000}"/>
    <cellStyle name="20% - Accent3 3" xfId="3115" xr:uid="{00000000-0005-0000-0000-000050000000}"/>
    <cellStyle name="20% - Accent3 3 2" xfId="3461" xr:uid="{00000000-0005-0000-0000-000051000000}"/>
    <cellStyle name="20% - Accent3 3 2 2" xfId="3940" xr:uid="{00000000-0005-0000-0000-000052000000}"/>
    <cellStyle name="20% - Accent3 3 3" xfId="3830" xr:uid="{00000000-0005-0000-0000-000053000000}"/>
    <cellStyle name="20% - Accent3 4" xfId="3140" xr:uid="{00000000-0005-0000-0000-000054000000}"/>
    <cellStyle name="20% - Accent3 4 2" xfId="3462" xr:uid="{00000000-0005-0000-0000-000055000000}"/>
    <cellStyle name="20% - Accent3 4 2 2" xfId="3941" xr:uid="{00000000-0005-0000-0000-000056000000}"/>
    <cellStyle name="20% - Accent3 4 3" xfId="3855" xr:uid="{00000000-0005-0000-0000-000057000000}"/>
    <cellStyle name="20% - Accent3 5" xfId="3102" xr:uid="{00000000-0005-0000-0000-000058000000}"/>
    <cellStyle name="20% - Accent3 5 2" xfId="3463" xr:uid="{00000000-0005-0000-0000-000059000000}"/>
    <cellStyle name="20% - Accent3 5 2 2" xfId="3942" xr:uid="{00000000-0005-0000-0000-00005A000000}"/>
    <cellStyle name="20% - Accent3 5 3" xfId="3817" xr:uid="{00000000-0005-0000-0000-00005B000000}"/>
    <cellStyle name="20% - Accent3 6" xfId="3089" xr:uid="{00000000-0005-0000-0000-00005C000000}"/>
    <cellStyle name="20% - Accent3 6 2" xfId="3464" xr:uid="{00000000-0005-0000-0000-00005D000000}"/>
    <cellStyle name="20% - Accent3 6 2 2" xfId="3943" xr:uid="{00000000-0005-0000-0000-00005E000000}"/>
    <cellStyle name="20% - Accent3 6 3" xfId="3804" xr:uid="{00000000-0005-0000-0000-00005F000000}"/>
    <cellStyle name="20% - Accent3 7" xfId="3168" xr:uid="{00000000-0005-0000-0000-000060000000}"/>
    <cellStyle name="20% - Accent3 7 2" xfId="3465" xr:uid="{00000000-0005-0000-0000-000061000000}"/>
    <cellStyle name="20% - Accent3 7 2 2" xfId="3944" xr:uid="{00000000-0005-0000-0000-000062000000}"/>
    <cellStyle name="20% - Accent3 7 3" xfId="3881" xr:uid="{00000000-0005-0000-0000-000063000000}"/>
    <cellStyle name="20% - Accent3 8" xfId="3195" xr:uid="{00000000-0005-0000-0000-000064000000}"/>
    <cellStyle name="20% - Accent3 8 2" xfId="3466" xr:uid="{00000000-0005-0000-0000-000065000000}"/>
    <cellStyle name="20% - Accent3 8 2 2" xfId="3945" xr:uid="{00000000-0005-0000-0000-000066000000}"/>
    <cellStyle name="20% - Accent3 8 3" xfId="3891" xr:uid="{00000000-0005-0000-0000-000067000000}"/>
    <cellStyle name="20% - Accent3 9" xfId="3763" xr:uid="{00000000-0005-0000-0000-000068000000}"/>
    <cellStyle name="20% - Accent4" xfId="2478" builtinId="42" customBuiltin="1"/>
    <cellStyle name="20% - Accent4 2" xfId="8" xr:uid="{00000000-0005-0000-0000-00006A000000}"/>
    <cellStyle name="20% - Accent4 2 2" xfId="3155" xr:uid="{00000000-0005-0000-0000-00006B000000}"/>
    <cellStyle name="20% - Accent4 2 2 2" xfId="3468" xr:uid="{00000000-0005-0000-0000-00006C000000}"/>
    <cellStyle name="20% - Accent4 2 2 2 2" xfId="3947" xr:uid="{00000000-0005-0000-0000-00006D000000}"/>
    <cellStyle name="20% - Accent4 2 2 3" xfId="3870" xr:uid="{00000000-0005-0000-0000-00006E000000}"/>
    <cellStyle name="20% - Accent4 2 3" xfId="3129" xr:uid="{00000000-0005-0000-0000-00006F000000}"/>
    <cellStyle name="20% - Accent4 2 3 2" xfId="3844" xr:uid="{00000000-0005-0000-0000-000070000000}"/>
    <cellStyle name="20% - Accent4 2 4" xfId="3467" xr:uid="{00000000-0005-0000-0000-000071000000}"/>
    <cellStyle name="20% - Accent4 2 4 2" xfId="3946" xr:uid="{00000000-0005-0000-0000-000072000000}"/>
    <cellStyle name="20% - Accent4 3" xfId="3117" xr:uid="{00000000-0005-0000-0000-000073000000}"/>
    <cellStyle name="20% - Accent4 3 2" xfId="3469" xr:uid="{00000000-0005-0000-0000-000074000000}"/>
    <cellStyle name="20% - Accent4 3 2 2" xfId="3948" xr:uid="{00000000-0005-0000-0000-000075000000}"/>
    <cellStyle name="20% - Accent4 3 3" xfId="3832" xr:uid="{00000000-0005-0000-0000-000076000000}"/>
    <cellStyle name="20% - Accent4 4" xfId="3142" xr:uid="{00000000-0005-0000-0000-000077000000}"/>
    <cellStyle name="20% - Accent4 4 2" xfId="3470" xr:uid="{00000000-0005-0000-0000-000078000000}"/>
    <cellStyle name="20% - Accent4 4 2 2" xfId="3949" xr:uid="{00000000-0005-0000-0000-000079000000}"/>
    <cellStyle name="20% - Accent4 4 3" xfId="3857" xr:uid="{00000000-0005-0000-0000-00007A000000}"/>
    <cellStyle name="20% - Accent4 5" xfId="3104" xr:uid="{00000000-0005-0000-0000-00007B000000}"/>
    <cellStyle name="20% - Accent4 5 2" xfId="3471" xr:uid="{00000000-0005-0000-0000-00007C000000}"/>
    <cellStyle name="20% - Accent4 5 2 2" xfId="3950" xr:uid="{00000000-0005-0000-0000-00007D000000}"/>
    <cellStyle name="20% - Accent4 5 3" xfId="3819" xr:uid="{00000000-0005-0000-0000-00007E000000}"/>
    <cellStyle name="20% - Accent4 6" xfId="3091" xr:uid="{00000000-0005-0000-0000-00007F000000}"/>
    <cellStyle name="20% - Accent4 6 2" xfId="3472" xr:uid="{00000000-0005-0000-0000-000080000000}"/>
    <cellStyle name="20% - Accent4 6 2 2" xfId="3951" xr:uid="{00000000-0005-0000-0000-000081000000}"/>
    <cellStyle name="20% - Accent4 6 3" xfId="3806" xr:uid="{00000000-0005-0000-0000-000082000000}"/>
    <cellStyle name="20% - Accent4 7" xfId="3170" xr:uid="{00000000-0005-0000-0000-000083000000}"/>
    <cellStyle name="20% - Accent4 7 2" xfId="3473" xr:uid="{00000000-0005-0000-0000-000084000000}"/>
    <cellStyle name="20% - Accent4 7 2 2" xfId="3952" xr:uid="{00000000-0005-0000-0000-000085000000}"/>
    <cellStyle name="20% - Accent4 7 3" xfId="3883" xr:uid="{00000000-0005-0000-0000-000086000000}"/>
    <cellStyle name="20% - Accent4 8" xfId="3196" xr:uid="{00000000-0005-0000-0000-000087000000}"/>
    <cellStyle name="20% - Accent4 8 2" xfId="3474" xr:uid="{00000000-0005-0000-0000-000088000000}"/>
    <cellStyle name="20% - Accent4 8 2 2" xfId="3953" xr:uid="{00000000-0005-0000-0000-000089000000}"/>
    <cellStyle name="20% - Accent4 8 3" xfId="3892" xr:uid="{00000000-0005-0000-0000-00008A000000}"/>
    <cellStyle name="20% - Accent4 9" xfId="3765" xr:uid="{00000000-0005-0000-0000-00008B000000}"/>
    <cellStyle name="20% - Accent5" xfId="2482" builtinId="46" customBuiltin="1"/>
    <cellStyle name="20% - Accent5 2" xfId="9" xr:uid="{00000000-0005-0000-0000-00008D000000}"/>
    <cellStyle name="20% - Accent5 2 2" xfId="3157" xr:uid="{00000000-0005-0000-0000-00008E000000}"/>
    <cellStyle name="20% - Accent5 2 2 2" xfId="3476" xr:uid="{00000000-0005-0000-0000-00008F000000}"/>
    <cellStyle name="20% - Accent5 2 2 2 2" xfId="3955" xr:uid="{00000000-0005-0000-0000-000090000000}"/>
    <cellStyle name="20% - Accent5 2 2 3" xfId="3872" xr:uid="{00000000-0005-0000-0000-000091000000}"/>
    <cellStyle name="20% - Accent5 2 3" xfId="3131" xr:uid="{00000000-0005-0000-0000-000092000000}"/>
    <cellStyle name="20% - Accent5 2 3 2" xfId="3846" xr:uid="{00000000-0005-0000-0000-000093000000}"/>
    <cellStyle name="20% - Accent5 2 4" xfId="3475" xr:uid="{00000000-0005-0000-0000-000094000000}"/>
    <cellStyle name="20% - Accent5 2 4 2" xfId="3954" xr:uid="{00000000-0005-0000-0000-000095000000}"/>
    <cellStyle name="20% - Accent5 3" xfId="3119" xr:uid="{00000000-0005-0000-0000-000096000000}"/>
    <cellStyle name="20% - Accent5 3 2" xfId="3477" xr:uid="{00000000-0005-0000-0000-000097000000}"/>
    <cellStyle name="20% - Accent5 3 2 2" xfId="3956" xr:uid="{00000000-0005-0000-0000-000098000000}"/>
    <cellStyle name="20% - Accent5 3 3" xfId="3834" xr:uid="{00000000-0005-0000-0000-000099000000}"/>
    <cellStyle name="20% - Accent5 4" xfId="3144" xr:uid="{00000000-0005-0000-0000-00009A000000}"/>
    <cellStyle name="20% - Accent5 4 2" xfId="3478" xr:uid="{00000000-0005-0000-0000-00009B000000}"/>
    <cellStyle name="20% - Accent5 4 2 2" xfId="3957" xr:uid="{00000000-0005-0000-0000-00009C000000}"/>
    <cellStyle name="20% - Accent5 4 3" xfId="3859" xr:uid="{00000000-0005-0000-0000-00009D000000}"/>
    <cellStyle name="20% - Accent5 5" xfId="3106" xr:uid="{00000000-0005-0000-0000-00009E000000}"/>
    <cellStyle name="20% - Accent5 5 2" xfId="3479" xr:uid="{00000000-0005-0000-0000-00009F000000}"/>
    <cellStyle name="20% - Accent5 5 2 2" xfId="3958" xr:uid="{00000000-0005-0000-0000-0000A0000000}"/>
    <cellStyle name="20% - Accent5 5 3" xfId="3821" xr:uid="{00000000-0005-0000-0000-0000A1000000}"/>
    <cellStyle name="20% - Accent5 6" xfId="3093" xr:uid="{00000000-0005-0000-0000-0000A2000000}"/>
    <cellStyle name="20% - Accent5 6 2" xfId="3480" xr:uid="{00000000-0005-0000-0000-0000A3000000}"/>
    <cellStyle name="20% - Accent5 6 2 2" xfId="3959" xr:uid="{00000000-0005-0000-0000-0000A4000000}"/>
    <cellStyle name="20% - Accent5 6 3" xfId="3808" xr:uid="{00000000-0005-0000-0000-0000A5000000}"/>
    <cellStyle name="20% - Accent5 7" xfId="3172" xr:uid="{00000000-0005-0000-0000-0000A6000000}"/>
    <cellStyle name="20% - Accent5 7 2" xfId="3481" xr:uid="{00000000-0005-0000-0000-0000A7000000}"/>
    <cellStyle name="20% - Accent5 7 2 2" xfId="3960" xr:uid="{00000000-0005-0000-0000-0000A8000000}"/>
    <cellStyle name="20% - Accent5 7 3" xfId="3885" xr:uid="{00000000-0005-0000-0000-0000A9000000}"/>
    <cellStyle name="20% - Accent5 8" xfId="3197" xr:uid="{00000000-0005-0000-0000-0000AA000000}"/>
    <cellStyle name="20% - Accent5 8 2" xfId="3482" xr:uid="{00000000-0005-0000-0000-0000AB000000}"/>
    <cellStyle name="20% - Accent5 8 2 2" xfId="3961" xr:uid="{00000000-0005-0000-0000-0000AC000000}"/>
    <cellStyle name="20% - Accent5 8 3" xfId="3893" xr:uid="{00000000-0005-0000-0000-0000AD000000}"/>
    <cellStyle name="20% - Accent5 9" xfId="3767" xr:uid="{00000000-0005-0000-0000-0000AE000000}"/>
    <cellStyle name="20% - Accent6" xfId="2486" builtinId="50" customBuiltin="1"/>
    <cellStyle name="20% - Accent6 2" xfId="10" xr:uid="{00000000-0005-0000-0000-0000B0000000}"/>
    <cellStyle name="20% - Accent6 2 2" xfId="3159" xr:uid="{00000000-0005-0000-0000-0000B1000000}"/>
    <cellStyle name="20% - Accent6 2 2 2" xfId="3484" xr:uid="{00000000-0005-0000-0000-0000B2000000}"/>
    <cellStyle name="20% - Accent6 2 2 2 2" xfId="3963" xr:uid="{00000000-0005-0000-0000-0000B3000000}"/>
    <cellStyle name="20% - Accent6 2 2 3" xfId="3874" xr:uid="{00000000-0005-0000-0000-0000B4000000}"/>
    <cellStyle name="20% - Accent6 2 3" xfId="3133" xr:uid="{00000000-0005-0000-0000-0000B5000000}"/>
    <cellStyle name="20% - Accent6 2 3 2" xfId="3848" xr:uid="{00000000-0005-0000-0000-0000B6000000}"/>
    <cellStyle name="20% - Accent6 2 4" xfId="3483" xr:uid="{00000000-0005-0000-0000-0000B7000000}"/>
    <cellStyle name="20% - Accent6 2 4 2" xfId="3962" xr:uid="{00000000-0005-0000-0000-0000B8000000}"/>
    <cellStyle name="20% - Accent6 3" xfId="3121" xr:uid="{00000000-0005-0000-0000-0000B9000000}"/>
    <cellStyle name="20% - Accent6 3 2" xfId="3485" xr:uid="{00000000-0005-0000-0000-0000BA000000}"/>
    <cellStyle name="20% - Accent6 3 2 2" xfId="3964" xr:uid="{00000000-0005-0000-0000-0000BB000000}"/>
    <cellStyle name="20% - Accent6 3 3" xfId="3836" xr:uid="{00000000-0005-0000-0000-0000BC000000}"/>
    <cellStyle name="20% - Accent6 4" xfId="3146" xr:uid="{00000000-0005-0000-0000-0000BD000000}"/>
    <cellStyle name="20% - Accent6 4 2" xfId="3486" xr:uid="{00000000-0005-0000-0000-0000BE000000}"/>
    <cellStyle name="20% - Accent6 4 2 2" xfId="3965" xr:uid="{00000000-0005-0000-0000-0000BF000000}"/>
    <cellStyle name="20% - Accent6 4 3" xfId="3861" xr:uid="{00000000-0005-0000-0000-0000C0000000}"/>
    <cellStyle name="20% - Accent6 5" xfId="3108" xr:uid="{00000000-0005-0000-0000-0000C1000000}"/>
    <cellStyle name="20% - Accent6 5 2" xfId="3487" xr:uid="{00000000-0005-0000-0000-0000C2000000}"/>
    <cellStyle name="20% - Accent6 5 2 2" xfId="3966" xr:uid="{00000000-0005-0000-0000-0000C3000000}"/>
    <cellStyle name="20% - Accent6 5 3" xfId="3823" xr:uid="{00000000-0005-0000-0000-0000C4000000}"/>
    <cellStyle name="20% - Accent6 6" xfId="3095" xr:uid="{00000000-0005-0000-0000-0000C5000000}"/>
    <cellStyle name="20% - Accent6 6 2" xfId="3488" xr:uid="{00000000-0005-0000-0000-0000C6000000}"/>
    <cellStyle name="20% - Accent6 6 2 2" xfId="3967" xr:uid="{00000000-0005-0000-0000-0000C7000000}"/>
    <cellStyle name="20% - Accent6 6 3" xfId="3810" xr:uid="{00000000-0005-0000-0000-0000C8000000}"/>
    <cellStyle name="20% - Accent6 7" xfId="3174" xr:uid="{00000000-0005-0000-0000-0000C9000000}"/>
    <cellStyle name="20% - Accent6 7 2" xfId="3489" xr:uid="{00000000-0005-0000-0000-0000CA000000}"/>
    <cellStyle name="20% - Accent6 7 2 2" xfId="3968" xr:uid="{00000000-0005-0000-0000-0000CB000000}"/>
    <cellStyle name="20% - Accent6 7 3" xfId="3887" xr:uid="{00000000-0005-0000-0000-0000CC000000}"/>
    <cellStyle name="20% - Accent6 8" xfId="3198" xr:uid="{00000000-0005-0000-0000-0000CD000000}"/>
    <cellStyle name="20% - Accent6 8 2" xfId="3490" xr:uid="{00000000-0005-0000-0000-0000CE000000}"/>
    <cellStyle name="20% - Accent6 8 2 2" xfId="3969" xr:uid="{00000000-0005-0000-0000-0000CF000000}"/>
    <cellStyle name="20% - Accent6 8 3" xfId="3894" xr:uid="{00000000-0005-0000-0000-0000D0000000}"/>
    <cellStyle name="20% - Accent6 9" xfId="3769" xr:uid="{00000000-0005-0000-0000-0000D1000000}"/>
    <cellStyle name="40% - Accent1" xfId="2467" builtinId="31" customBuiltin="1"/>
    <cellStyle name="40% - Accent1 2" xfId="11" xr:uid="{00000000-0005-0000-0000-0000D3000000}"/>
    <cellStyle name="40% - Accent1 2 2" xfId="3150" xr:uid="{00000000-0005-0000-0000-0000D4000000}"/>
    <cellStyle name="40% - Accent1 2 2 2" xfId="3492" xr:uid="{00000000-0005-0000-0000-0000D5000000}"/>
    <cellStyle name="40% - Accent1 2 2 2 2" xfId="3971" xr:uid="{00000000-0005-0000-0000-0000D6000000}"/>
    <cellStyle name="40% - Accent1 2 2 3" xfId="3865" xr:uid="{00000000-0005-0000-0000-0000D7000000}"/>
    <cellStyle name="40% - Accent1 2 3" xfId="3124" xr:uid="{00000000-0005-0000-0000-0000D8000000}"/>
    <cellStyle name="40% - Accent1 2 3 2" xfId="3839" xr:uid="{00000000-0005-0000-0000-0000D9000000}"/>
    <cellStyle name="40% - Accent1 2 4" xfId="3491" xr:uid="{00000000-0005-0000-0000-0000DA000000}"/>
    <cellStyle name="40% - Accent1 2 4 2" xfId="3970" xr:uid="{00000000-0005-0000-0000-0000DB000000}"/>
    <cellStyle name="40% - Accent1 3" xfId="3112" xr:uid="{00000000-0005-0000-0000-0000DC000000}"/>
    <cellStyle name="40% - Accent1 3 2" xfId="3493" xr:uid="{00000000-0005-0000-0000-0000DD000000}"/>
    <cellStyle name="40% - Accent1 3 2 2" xfId="3972" xr:uid="{00000000-0005-0000-0000-0000DE000000}"/>
    <cellStyle name="40% - Accent1 3 3" xfId="3827" xr:uid="{00000000-0005-0000-0000-0000DF000000}"/>
    <cellStyle name="40% - Accent1 4" xfId="3137" xr:uid="{00000000-0005-0000-0000-0000E0000000}"/>
    <cellStyle name="40% - Accent1 4 2" xfId="3494" xr:uid="{00000000-0005-0000-0000-0000E1000000}"/>
    <cellStyle name="40% - Accent1 4 2 2" xfId="3973" xr:uid="{00000000-0005-0000-0000-0000E2000000}"/>
    <cellStyle name="40% - Accent1 4 3" xfId="3852" xr:uid="{00000000-0005-0000-0000-0000E3000000}"/>
    <cellStyle name="40% - Accent1 5" xfId="3099" xr:uid="{00000000-0005-0000-0000-0000E4000000}"/>
    <cellStyle name="40% - Accent1 5 2" xfId="3495" xr:uid="{00000000-0005-0000-0000-0000E5000000}"/>
    <cellStyle name="40% - Accent1 5 2 2" xfId="3974" xr:uid="{00000000-0005-0000-0000-0000E6000000}"/>
    <cellStyle name="40% - Accent1 5 3" xfId="3814" xr:uid="{00000000-0005-0000-0000-0000E7000000}"/>
    <cellStyle name="40% - Accent1 6" xfId="3086" xr:uid="{00000000-0005-0000-0000-0000E8000000}"/>
    <cellStyle name="40% - Accent1 6 2" xfId="3496" xr:uid="{00000000-0005-0000-0000-0000E9000000}"/>
    <cellStyle name="40% - Accent1 6 2 2" xfId="3975" xr:uid="{00000000-0005-0000-0000-0000EA000000}"/>
    <cellStyle name="40% - Accent1 6 3" xfId="3801" xr:uid="{00000000-0005-0000-0000-0000EB000000}"/>
    <cellStyle name="40% - Accent1 7" xfId="3165" xr:uid="{00000000-0005-0000-0000-0000EC000000}"/>
    <cellStyle name="40% - Accent1 7 2" xfId="3497" xr:uid="{00000000-0005-0000-0000-0000ED000000}"/>
    <cellStyle name="40% - Accent1 7 2 2" xfId="3976" xr:uid="{00000000-0005-0000-0000-0000EE000000}"/>
    <cellStyle name="40% - Accent1 7 3" xfId="3878" xr:uid="{00000000-0005-0000-0000-0000EF000000}"/>
    <cellStyle name="40% - Accent1 8" xfId="3199" xr:uid="{00000000-0005-0000-0000-0000F0000000}"/>
    <cellStyle name="40% - Accent1 8 2" xfId="3498" xr:uid="{00000000-0005-0000-0000-0000F1000000}"/>
    <cellStyle name="40% - Accent1 8 2 2" xfId="3977" xr:uid="{00000000-0005-0000-0000-0000F2000000}"/>
    <cellStyle name="40% - Accent1 8 3" xfId="3895" xr:uid="{00000000-0005-0000-0000-0000F3000000}"/>
    <cellStyle name="40% - Accent1 9" xfId="3760" xr:uid="{00000000-0005-0000-0000-0000F4000000}"/>
    <cellStyle name="40% - Accent2" xfId="2471" builtinId="35" customBuiltin="1"/>
    <cellStyle name="40% - Accent2 2" xfId="12" xr:uid="{00000000-0005-0000-0000-0000F6000000}"/>
    <cellStyle name="40% - Accent2 2 2" xfId="3152" xr:uid="{00000000-0005-0000-0000-0000F7000000}"/>
    <cellStyle name="40% - Accent2 2 2 2" xfId="3500" xr:uid="{00000000-0005-0000-0000-0000F8000000}"/>
    <cellStyle name="40% - Accent2 2 2 2 2" xfId="3979" xr:uid="{00000000-0005-0000-0000-0000F9000000}"/>
    <cellStyle name="40% - Accent2 2 2 3" xfId="3867" xr:uid="{00000000-0005-0000-0000-0000FA000000}"/>
    <cellStyle name="40% - Accent2 2 3" xfId="3126" xr:uid="{00000000-0005-0000-0000-0000FB000000}"/>
    <cellStyle name="40% - Accent2 2 3 2" xfId="3841" xr:uid="{00000000-0005-0000-0000-0000FC000000}"/>
    <cellStyle name="40% - Accent2 2 4" xfId="3499" xr:uid="{00000000-0005-0000-0000-0000FD000000}"/>
    <cellStyle name="40% - Accent2 2 4 2" xfId="3978" xr:uid="{00000000-0005-0000-0000-0000FE000000}"/>
    <cellStyle name="40% - Accent2 3" xfId="3114" xr:uid="{00000000-0005-0000-0000-0000FF000000}"/>
    <cellStyle name="40% - Accent2 3 2" xfId="3501" xr:uid="{00000000-0005-0000-0000-000000010000}"/>
    <cellStyle name="40% - Accent2 3 2 2" xfId="3980" xr:uid="{00000000-0005-0000-0000-000001010000}"/>
    <cellStyle name="40% - Accent2 3 3" xfId="3829" xr:uid="{00000000-0005-0000-0000-000002010000}"/>
    <cellStyle name="40% - Accent2 4" xfId="3139" xr:uid="{00000000-0005-0000-0000-000003010000}"/>
    <cellStyle name="40% - Accent2 4 2" xfId="3502" xr:uid="{00000000-0005-0000-0000-000004010000}"/>
    <cellStyle name="40% - Accent2 4 2 2" xfId="3981" xr:uid="{00000000-0005-0000-0000-000005010000}"/>
    <cellStyle name="40% - Accent2 4 3" xfId="3854" xr:uid="{00000000-0005-0000-0000-000006010000}"/>
    <cellStyle name="40% - Accent2 5" xfId="3101" xr:uid="{00000000-0005-0000-0000-000007010000}"/>
    <cellStyle name="40% - Accent2 5 2" xfId="3503" xr:uid="{00000000-0005-0000-0000-000008010000}"/>
    <cellStyle name="40% - Accent2 5 2 2" xfId="3982" xr:uid="{00000000-0005-0000-0000-000009010000}"/>
    <cellStyle name="40% - Accent2 5 3" xfId="3816" xr:uid="{00000000-0005-0000-0000-00000A010000}"/>
    <cellStyle name="40% - Accent2 6" xfId="3088" xr:uid="{00000000-0005-0000-0000-00000B010000}"/>
    <cellStyle name="40% - Accent2 6 2" xfId="3504" xr:uid="{00000000-0005-0000-0000-00000C010000}"/>
    <cellStyle name="40% - Accent2 6 2 2" xfId="3983" xr:uid="{00000000-0005-0000-0000-00000D010000}"/>
    <cellStyle name="40% - Accent2 6 3" xfId="3803" xr:uid="{00000000-0005-0000-0000-00000E010000}"/>
    <cellStyle name="40% - Accent2 7" xfId="3167" xr:uid="{00000000-0005-0000-0000-00000F010000}"/>
    <cellStyle name="40% - Accent2 7 2" xfId="3505" xr:uid="{00000000-0005-0000-0000-000010010000}"/>
    <cellStyle name="40% - Accent2 7 2 2" xfId="3984" xr:uid="{00000000-0005-0000-0000-000011010000}"/>
    <cellStyle name="40% - Accent2 7 3" xfId="3880" xr:uid="{00000000-0005-0000-0000-000012010000}"/>
    <cellStyle name="40% - Accent2 8" xfId="3200" xr:uid="{00000000-0005-0000-0000-000013010000}"/>
    <cellStyle name="40% - Accent2 8 2" xfId="3506" xr:uid="{00000000-0005-0000-0000-000014010000}"/>
    <cellStyle name="40% - Accent2 8 2 2" xfId="3985" xr:uid="{00000000-0005-0000-0000-000015010000}"/>
    <cellStyle name="40% - Accent2 8 3" xfId="3896" xr:uid="{00000000-0005-0000-0000-000016010000}"/>
    <cellStyle name="40% - Accent2 9" xfId="3762" xr:uid="{00000000-0005-0000-0000-000017010000}"/>
    <cellStyle name="40% - Accent3" xfId="2475" builtinId="39" customBuiltin="1"/>
    <cellStyle name="40% - Accent3 2" xfId="13" xr:uid="{00000000-0005-0000-0000-000019010000}"/>
    <cellStyle name="40% - Accent3 2 2" xfId="3154" xr:uid="{00000000-0005-0000-0000-00001A010000}"/>
    <cellStyle name="40% - Accent3 2 2 2" xfId="3508" xr:uid="{00000000-0005-0000-0000-00001B010000}"/>
    <cellStyle name="40% - Accent3 2 2 2 2" xfId="3987" xr:uid="{00000000-0005-0000-0000-00001C010000}"/>
    <cellStyle name="40% - Accent3 2 2 3" xfId="3869" xr:uid="{00000000-0005-0000-0000-00001D010000}"/>
    <cellStyle name="40% - Accent3 2 3" xfId="3128" xr:uid="{00000000-0005-0000-0000-00001E010000}"/>
    <cellStyle name="40% - Accent3 2 3 2" xfId="3843" xr:uid="{00000000-0005-0000-0000-00001F010000}"/>
    <cellStyle name="40% - Accent3 2 4" xfId="3507" xr:uid="{00000000-0005-0000-0000-000020010000}"/>
    <cellStyle name="40% - Accent3 2 4 2" xfId="3986" xr:uid="{00000000-0005-0000-0000-000021010000}"/>
    <cellStyle name="40% - Accent3 3" xfId="3116" xr:uid="{00000000-0005-0000-0000-000022010000}"/>
    <cellStyle name="40% - Accent3 3 2" xfId="3509" xr:uid="{00000000-0005-0000-0000-000023010000}"/>
    <cellStyle name="40% - Accent3 3 2 2" xfId="3988" xr:uid="{00000000-0005-0000-0000-000024010000}"/>
    <cellStyle name="40% - Accent3 3 3" xfId="3831" xr:uid="{00000000-0005-0000-0000-000025010000}"/>
    <cellStyle name="40% - Accent3 4" xfId="3141" xr:uid="{00000000-0005-0000-0000-000026010000}"/>
    <cellStyle name="40% - Accent3 4 2" xfId="3510" xr:uid="{00000000-0005-0000-0000-000027010000}"/>
    <cellStyle name="40% - Accent3 4 2 2" xfId="3989" xr:uid="{00000000-0005-0000-0000-000028010000}"/>
    <cellStyle name="40% - Accent3 4 3" xfId="3856" xr:uid="{00000000-0005-0000-0000-000029010000}"/>
    <cellStyle name="40% - Accent3 5" xfId="3103" xr:uid="{00000000-0005-0000-0000-00002A010000}"/>
    <cellStyle name="40% - Accent3 5 2" xfId="3511" xr:uid="{00000000-0005-0000-0000-00002B010000}"/>
    <cellStyle name="40% - Accent3 5 2 2" xfId="3990" xr:uid="{00000000-0005-0000-0000-00002C010000}"/>
    <cellStyle name="40% - Accent3 5 3" xfId="3818" xr:uid="{00000000-0005-0000-0000-00002D010000}"/>
    <cellStyle name="40% - Accent3 6" xfId="3090" xr:uid="{00000000-0005-0000-0000-00002E010000}"/>
    <cellStyle name="40% - Accent3 6 2" xfId="3512" xr:uid="{00000000-0005-0000-0000-00002F010000}"/>
    <cellStyle name="40% - Accent3 6 2 2" xfId="3991" xr:uid="{00000000-0005-0000-0000-000030010000}"/>
    <cellStyle name="40% - Accent3 6 3" xfId="3805" xr:uid="{00000000-0005-0000-0000-000031010000}"/>
    <cellStyle name="40% - Accent3 7" xfId="3169" xr:uid="{00000000-0005-0000-0000-000032010000}"/>
    <cellStyle name="40% - Accent3 7 2" xfId="3513" xr:uid="{00000000-0005-0000-0000-000033010000}"/>
    <cellStyle name="40% - Accent3 7 2 2" xfId="3992" xr:uid="{00000000-0005-0000-0000-000034010000}"/>
    <cellStyle name="40% - Accent3 7 3" xfId="3882" xr:uid="{00000000-0005-0000-0000-000035010000}"/>
    <cellStyle name="40% - Accent3 8" xfId="3201" xr:uid="{00000000-0005-0000-0000-000036010000}"/>
    <cellStyle name="40% - Accent3 8 2" xfId="3514" xr:uid="{00000000-0005-0000-0000-000037010000}"/>
    <cellStyle name="40% - Accent3 8 2 2" xfId="3993" xr:uid="{00000000-0005-0000-0000-000038010000}"/>
    <cellStyle name="40% - Accent3 8 3" xfId="3897" xr:uid="{00000000-0005-0000-0000-000039010000}"/>
    <cellStyle name="40% - Accent3 9" xfId="3764" xr:uid="{00000000-0005-0000-0000-00003A010000}"/>
    <cellStyle name="40% - Accent4" xfId="2479" builtinId="43" customBuiltin="1"/>
    <cellStyle name="40% - Accent4 2" xfId="14" xr:uid="{00000000-0005-0000-0000-00003C010000}"/>
    <cellStyle name="40% - Accent4 2 2" xfId="3156" xr:uid="{00000000-0005-0000-0000-00003D010000}"/>
    <cellStyle name="40% - Accent4 2 2 2" xfId="3516" xr:uid="{00000000-0005-0000-0000-00003E010000}"/>
    <cellStyle name="40% - Accent4 2 2 2 2" xfId="3995" xr:uid="{00000000-0005-0000-0000-00003F010000}"/>
    <cellStyle name="40% - Accent4 2 2 3" xfId="3871" xr:uid="{00000000-0005-0000-0000-000040010000}"/>
    <cellStyle name="40% - Accent4 2 3" xfId="3130" xr:uid="{00000000-0005-0000-0000-000041010000}"/>
    <cellStyle name="40% - Accent4 2 3 2" xfId="3845" xr:uid="{00000000-0005-0000-0000-000042010000}"/>
    <cellStyle name="40% - Accent4 2 4" xfId="3515" xr:uid="{00000000-0005-0000-0000-000043010000}"/>
    <cellStyle name="40% - Accent4 2 4 2" xfId="3994" xr:uid="{00000000-0005-0000-0000-000044010000}"/>
    <cellStyle name="40% - Accent4 3" xfId="3118" xr:uid="{00000000-0005-0000-0000-000045010000}"/>
    <cellStyle name="40% - Accent4 3 2" xfId="3517" xr:uid="{00000000-0005-0000-0000-000046010000}"/>
    <cellStyle name="40% - Accent4 3 2 2" xfId="3996" xr:uid="{00000000-0005-0000-0000-000047010000}"/>
    <cellStyle name="40% - Accent4 3 3" xfId="3833" xr:uid="{00000000-0005-0000-0000-000048010000}"/>
    <cellStyle name="40% - Accent4 4" xfId="3143" xr:uid="{00000000-0005-0000-0000-000049010000}"/>
    <cellStyle name="40% - Accent4 4 2" xfId="3518" xr:uid="{00000000-0005-0000-0000-00004A010000}"/>
    <cellStyle name="40% - Accent4 4 2 2" xfId="3997" xr:uid="{00000000-0005-0000-0000-00004B010000}"/>
    <cellStyle name="40% - Accent4 4 3" xfId="3858" xr:uid="{00000000-0005-0000-0000-00004C010000}"/>
    <cellStyle name="40% - Accent4 5" xfId="3105" xr:uid="{00000000-0005-0000-0000-00004D010000}"/>
    <cellStyle name="40% - Accent4 5 2" xfId="3519" xr:uid="{00000000-0005-0000-0000-00004E010000}"/>
    <cellStyle name="40% - Accent4 5 2 2" xfId="3998" xr:uid="{00000000-0005-0000-0000-00004F010000}"/>
    <cellStyle name="40% - Accent4 5 3" xfId="3820" xr:uid="{00000000-0005-0000-0000-000050010000}"/>
    <cellStyle name="40% - Accent4 6" xfId="3092" xr:uid="{00000000-0005-0000-0000-000051010000}"/>
    <cellStyle name="40% - Accent4 6 2" xfId="3520" xr:uid="{00000000-0005-0000-0000-000052010000}"/>
    <cellStyle name="40% - Accent4 6 2 2" xfId="3999" xr:uid="{00000000-0005-0000-0000-000053010000}"/>
    <cellStyle name="40% - Accent4 6 3" xfId="3807" xr:uid="{00000000-0005-0000-0000-000054010000}"/>
    <cellStyle name="40% - Accent4 7" xfId="3171" xr:uid="{00000000-0005-0000-0000-000055010000}"/>
    <cellStyle name="40% - Accent4 7 2" xfId="3521" xr:uid="{00000000-0005-0000-0000-000056010000}"/>
    <cellStyle name="40% - Accent4 7 2 2" xfId="4000" xr:uid="{00000000-0005-0000-0000-000057010000}"/>
    <cellStyle name="40% - Accent4 7 3" xfId="3884" xr:uid="{00000000-0005-0000-0000-000058010000}"/>
    <cellStyle name="40% - Accent4 8" xfId="3202" xr:uid="{00000000-0005-0000-0000-000059010000}"/>
    <cellStyle name="40% - Accent4 8 2" xfId="3522" xr:uid="{00000000-0005-0000-0000-00005A010000}"/>
    <cellStyle name="40% - Accent4 8 2 2" xfId="4001" xr:uid="{00000000-0005-0000-0000-00005B010000}"/>
    <cellStyle name="40% - Accent4 8 3" xfId="3898" xr:uid="{00000000-0005-0000-0000-00005C010000}"/>
    <cellStyle name="40% - Accent4 9" xfId="3766" xr:uid="{00000000-0005-0000-0000-00005D010000}"/>
    <cellStyle name="40% - Accent5" xfId="2483" builtinId="47" customBuiltin="1"/>
    <cellStyle name="40% - Accent5 2" xfId="15" xr:uid="{00000000-0005-0000-0000-00005F010000}"/>
    <cellStyle name="40% - Accent5 2 2" xfId="3158" xr:uid="{00000000-0005-0000-0000-000060010000}"/>
    <cellStyle name="40% - Accent5 2 2 2" xfId="3524" xr:uid="{00000000-0005-0000-0000-000061010000}"/>
    <cellStyle name="40% - Accent5 2 2 2 2" xfId="4003" xr:uid="{00000000-0005-0000-0000-000062010000}"/>
    <cellStyle name="40% - Accent5 2 2 3" xfId="3873" xr:uid="{00000000-0005-0000-0000-000063010000}"/>
    <cellStyle name="40% - Accent5 2 3" xfId="3132" xr:uid="{00000000-0005-0000-0000-000064010000}"/>
    <cellStyle name="40% - Accent5 2 3 2" xfId="3847" xr:uid="{00000000-0005-0000-0000-000065010000}"/>
    <cellStyle name="40% - Accent5 2 4" xfId="3523" xr:uid="{00000000-0005-0000-0000-000066010000}"/>
    <cellStyle name="40% - Accent5 2 4 2" xfId="4002" xr:uid="{00000000-0005-0000-0000-000067010000}"/>
    <cellStyle name="40% - Accent5 3" xfId="3120" xr:uid="{00000000-0005-0000-0000-000068010000}"/>
    <cellStyle name="40% - Accent5 3 2" xfId="3525" xr:uid="{00000000-0005-0000-0000-000069010000}"/>
    <cellStyle name="40% - Accent5 3 2 2" xfId="4004" xr:uid="{00000000-0005-0000-0000-00006A010000}"/>
    <cellStyle name="40% - Accent5 3 3" xfId="3835" xr:uid="{00000000-0005-0000-0000-00006B010000}"/>
    <cellStyle name="40% - Accent5 4" xfId="3145" xr:uid="{00000000-0005-0000-0000-00006C010000}"/>
    <cellStyle name="40% - Accent5 4 2" xfId="3526" xr:uid="{00000000-0005-0000-0000-00006D010000}"/>
    <cellStyle name="40% - Accent5 4 2 2" xfId="4005" xr:uid="{00000000-0005-0000-0000-00006E010000}"/>
    <cellStyle name="40% - Accent5 4 3" xfId="3860" xr:uid="{00000000-0005-0000-0000-00006F010000}"/>
    <cellStyle name="40% - Accent5 5" xfId="3107" xr:uid="{00000000-0005-0000-0000-000070010000}"/>
    <cellStyle name="40% - Accent5 5 2" xfId="3527" xr:uid="{00000000-0005-0000-0000-000071010000}"/>
    <cellStyle name="40% - Accent5 5 2 2" xfId="4006" xr:uid="{00000000-0005-0000-0000-000072010000}"/>
    <cellStyle name="40% - Accent5 5 3" xfId="3822" xr:uid="{00000000-0005-0000-0000-000073010000}"/>
    <cellStyle name="40% - Accent5 6" xfId="3094" xr:uid="{00000000-0005-0000-0000-000074010000}"/>
    <cellStyle name="40% - Accent5 6 2" xfId="3528" xr:uid="{00000000-0005-0000-0000-000075010000}"/>
    <cellStyle name="40% - Accent5 6 2 2" xfId="4007" xr:uid="{00000000-0005-0000-0000-000076010000}"/>
    <cellStyle name="40% - Accent5 6 3" xfId="3809" xr:uid="{00000000-0005-0000-0000-000077010000}"/>
    <cellStyle name="40% - Accent5 7" xfId="3173" xr:uid="{00000000-0005-0000-0000-000078010000}"/>
    <cellStyle name="40% - Accent5 7 2" xfId="3529" xr:uid="{00000000-0005-0000-0000-000079010000}"/>
    <cellStyle name="40% - Accent5 7 2 2" xfId="4008" xr:uid="{00000000-0005-0000-0000-00007A010000}"/>
    <cellStyle name="40% - Accent5 7 3" xfId="3886" xr:uid="{00000000-0005-0000-0000-00007B010000}"/>
    <cellStyle name="40% - Accent5 8" xfId="3203" xr:uid="{00000000-0005-0000-0000-00007C010000}"/>
    <cellStyle name="40% - Accent5 8 2" xfId="3530" xr:uid="{00000000-0005-0000-0000-00007D010000}"/>
    <cellStyle name="40% - Accent5 8 2 2" xfId="4009" xr:uid="{00000000-0005-0000-0000-00007E010000}"/>
    <cellStyle name="40% - Accent5 8 3" xfId="3899" xr:uid="{00000000-0005-0000-0000-00007F010000}"/>
    <cellStyle name="40% - Accent5 9" xfId="3768" xr:uid="{00000000-0005-0000-0000-000080010000}"/>
    <cellStyle name="40% - Accent6" xfId="2487" builtinId="51" customBuiltin="1"/>
    <cellStyle name="40% - Accent6 2" xfId="16" xr:uid="{00000000-0005-0000-0000-000082010000}"/>
    <cellStyle name="40% - Accent6 2 2" xfId="3160" xr:uid="{00000000-0005-0000-0000-000083010000}"/>
    <cellStyle name="40% - Accent6 2 2 2" xfId="3532" xr:uid="{00000000-0005-0000-0000-000084010000}"/>
    <cellStyle name="40% - Accent6 2 2 2 2" xfId="4011" xr:uid="{00000000-0005-0000-0000-000085010000}"/>
    <cellStyle name="40% - Accent6 2 2 3" xfId="3875" xr:uid="{00000000-0005-0000-0000-000086010000}"/>
    <cellStyle name="40% - Accent6 2 3" xfId="3134" xr:uid="{00000000-0005-0000-0000-000087010000}"/>
    <cellStyle name="40% - Accent6 2 3 2" xfId="3849" xr:uid="{00000000-0005-0000-0000-000088010000}"/>
    <cellStyle name="40% - Accent6 2 4" xfId="3531" xr:uid="{00000000-0005-0000-0000-000089010000}"/>
    <cellStyle name="40% - Accent6 2 4 2" xfId="4010" xr:uid="{00000000-0005-0000-0000-00008A010000}"/>
    <cellStyle name="40% - Accent6 3" xfId="3122" xr:uid="{00000000-0005-0000-0000-00008B010000}"/>
    <cellStyle name="40% - Accent6 3 2" xfId="3533" xr:uid="{00000000-0005-0000-0000-00008C010000}"/>
    <cellStyle name="40% - Accent6 3 2 2" xfId="4012" xr:uid="{00000000-0005-0000-0000-00008D010000}"/>
    <cellStyle name="40% - Accent6 3 3" xfId="3837" xr:uid="{00000000-0005-0000-0000-00008E010000}"/>
    <cellStyle name="40% - Accent6 4" xfId="3147" xr:uid="{00000000-0005-0000-0000-00008F010000}"/>
    <cellStyle name="40% - Accent6 4 2" xfId="3534" xr:uid="{00000000-0005-0000-0000-000090010000}"/>
    <cellStyle name="40% - Accent6 4 2 2" xfId="4013" xr:uid="{00000000-0005-0000-0000-000091010000}"/>
    <cellStyle name="40% - Accent6 4 3" xfId="3862" xr:uid="{00000000-0005-0000-0000-000092010000}"/>
    <cellStyle name="40% - Accent6 5" xfId="3109" xr:uid="{00000000-0005-0000-0000-000093010000}"/>
    <cellStyle name="40% - Accent6 5 2" xfId="3535" xr:uid="{00000000-0005-0000-0000-000094010000}"/>
    <cellStyle name="40% - Accent6 5 2 2" xfId="4014" xr:uid="{00000000-0005-0000-0000-000095010000}"/>
    <cellStyle name="40% - Accent6 5 3" xfId="3824" xr:uid="{00000000-0005-0000-0000-000096010000}"/>
    <cellStyle name="40% - Accent6 6" xfId="3096" xr:uid="{00000000-0005-0000-0000-000097010000}"/>
    <cellStyle name="40% - Accent6 6 2" xfId="3536" xr:uid="{00000000-0005-0000-0000-000098010000}"/>
    <cellStyle name="40% - Accent6 6 2 2" xfId="4015" xr:uid="{00000000-0005-0000-0000-000099010000}"/>
    <cellStyle name="40% - Accent6 6 3" xfId="3811" xr:uid="{00000000-0005-0000-0000-00009A010000}"/>
    <cellStyle name="40% - Accent6 7" xfId="3175" xr:uid="{00000000-0005-0000-0000-00009B010000}"/>
    <cellStyle name="40% - Accent6 7 2" xfId="3537" xr:uid="{00000000-0005-0000-0000-00009C010000}"/>
    <cellStyle name="40% - Accent6 7 2 2" xfId="4016" xr:uid="{00000000-0005-0000-0000-00009D010000}"/>
    <cellStyle name="40% - Accent6 7 3" xfId="3888" xr:uid="{00000000-0005-0000-0000-00009E010000}"/>
    <cellStyle name="40% - Accent6 8" xfId="3204" xr:uid="{00000000-0005-0000-0000-00009F010000}"/>
    <cellStyle name="40% - Accent6 8 2" xfId="3538" xr:uid="{00000000-0005-0000-0000-0000A0010000}"/>
    <cellStyle name="40% - Accent6 8 2 2" xfId="4017" xr:uid="{00000000-0005-0000-0000-0000A1010000}"/>
    <cellStyle name="40% - Accent6 8 3" xfId="3900" xr:uid="{00000000-0005-0000-0000-0000A2010000}"/>
    <cellStyle name="40% - Accent6 9" xfId="3770" xr:uid="{00000000-0005-0000-0000-0000A3010000}"/>
    <cellStyle name="60% - Accent1" xfId="2468" builtinId="32" customBuiltin="1"/>
    <cellStyle name="60% - Accent1 2" xfId="17" xr:uid="{00000000-0005-0000-0000-0000A5010000}"/>
    <cellStyle name="60% - Accent1 2 2" xfId="3205" xr:uid="{00000000-0005-0000-0000-0000A6010000}"/>
    <cellStyle name="60% - Accent2" xfId="2472" builtinId="36" customBuiltin="1"/>
    <cellStyle name="60% - Accent2 2" xfId="18" xr:uid="{00000000-0005-0000-0000-0000A8010000}"/>
    <cellStyle name="60% - Accent2 2 2" xfId="3206" xr:uid="{00000000-0005-0000-0000-0000A9010000}"/>
    <cellStyle name="60% - Accent3" xfId="2476" builtinId="40" customBuiltin="1"/>
    <cellStyle name="60% - Accent3 2" xfId="19" xr:uid="{00000000-0005-0000-0000-0000AB010000}"/>
    <cellStyle name="60% - Accent3 2 2" xfId="3207" xr:uid="{00000000-0005-0000-0000-0000AC010000}"/>
    <cellStyle name="60% - Accent4" xfId="2480" builtinId="44" customBuiltin="1"/>
    <cellStyle name="60% - Accent4 2" xfId="20" xr:uid="{00000000-0005-0000-0000-0000AE010000}"/>
    <cellStyle name="60% - Accent4 2 2" xfId="3208" xr:uid="{00000000-0005-0000-0000-0000AF010000}"/>
    <cellStyle name="60% - Accent5" xfId="2484" builtinId="48" customBuiltin="1"/>
    <cellStyle name="60% - Accent5 2" xfId="21" xr:uid="{00000000-0005-0000-0000-0000B1010000}"/>
    <cellStyle name="60% - Accent5 2 2" xfId="3209" xr:uid="{00000000-0005-0000-0000-0000B2010000}"/>
    <cellStyle name="60% - Accent6" xfId="2488" builtinId="52" customBuiltin="1"/>
    <cellStyle name="60% - Accent6 2" xfId="22" xr:uid="{00000000-0005-0000-0000-0000B4010000}"/>
    <cellStyle name="60% - Accent6 2 2" xfId="3210" xr:uid="{00000000-0005-0000-0000-0000B5010000}"/>
    <cellStyle name="Accent1" xfId="2465" builtinId="29" customBuiltin="1"/>
    <cellStyle name="Accent1 2" xfId="23" xr:uid="{00000000-0005-0000-0000-0000B7010000}"/>
    <cellStyle name="Accent1 2 2" xfId="3211" xr:uid="{00000000-0005-0000-0000-0000B8010000}"/>
    <cellStyle name="Accent2" xfId="2469" builtinId="33" customBuiltin="1"/>
    <cellStyle name="Accent2 2" xfId="24" xr:uid="{00000000-0005-0000-0000-0000BA010000}"/>
    <cellStyle name="Accent2 2 2" xfId="3212" xr:uid="{00000000-0005-0000-0000-0000BB010000}"/>
    <cellStyle name="Accent3" xfId="2473" builtinId="37" customBuiltin="1"/>
    <cellStyle name="Accent3 2" xfId="25" xr:uid="{00000000-0005-0000-0000-0000BD010000}"/>
    <cellStyle name="Accent3 2 2" xfId="3213" xr:uid="{00000000-0005-0000-0000-0000BE010000}"/>
    <cellStyle name="Accent4" xfId="2477" builtinId="41" customBuiltin="1"/>
    <cellStyle name="Accent4 2" xfId="26" xr:uid="{00000000-0005-0000-0000-0000C0010000}"/>
    <cellStyle name="Accent4 2 2" xfId="3214" xr:uid="{00000000-0005-0000-0000-0000C1010000}"/>
    <cellStyle name="Accent5" xfId="2481" builtinId="45" customBuiltin="1"/>
    <cellStyle name="Accent5 2" xfId="27" xr:uid="{00000000-0005-0000-0000-0000C3010000}"/>
    <cellStyle name="Accent5 2 2" xfId="3215" xr:uid="{00000000-0005-0000-0000-0000C4010000}"/>
    <cellStyle name="Accent6" xfId="2485" builtinId="49" customBuiltin="1"/>
    <cellStyle name="Accent6 2" xfId="28" xr:uid="{00000000-0005-0000-0000-0000C6010000}"/>
    <cellStyle name="Accent6 2 2" xfId="3216" xr:uid="{00000000-0005-0000-0000-0000C7010000}"/>
    <cellStyle name="Bad" xfId="2455" builtinId="27" customBuiltin="1"/>
    <cellStyle name="Bad 2" xfId="29" xr:uid="{00000000-0005-0000-0000-0000C9010000}"/>
    <cellStyle name="Bad 2 2" xfId="3217" xr:uid="{00000000-0005-0000-0000-0000CA010000}"/>
    <cellStyle name="Bullets" xfId="2708" xr:uid="{00000000-0005-0000-0000-0000CB010000}"/>
    <cellStyle name="Bullets 2" xfId="3539" xr:uid="{00000000-0005-0000-0000-0000CC010000}"/>
    <cellStyle name="Calc Currency (0)" xfId="2709" xr:uid="{00000000-0005-0000-0000-0000CD010000}"/>
    <cellStyle name="Calc Currency (0) 2" xfId="3218" xr:uid="{00000000-0005-0000-0000-0000CE010000}"/>
    <cellStyle name="Calc Currency (2)" xfId="3219" xr:uid="{00000000-0005-0000-0000-0000CF010000}"/>
    <cellStyle name="Calc Percent (0)" xfId="3220" xr:uid="{00000000-0005-0000-0000-0000D0010000}"/>
    <cellStyle name="Calc Percent (1)" xfId="3221" xr:uid="{00000000-0005-0000-0000-0000D1010000}"/>
    <cellStyle name="Calc Percent (2)" xfId="3222" xr:uid="{00000000-0005-0000-0000-0000D2010000}"/>
    <cellStyle name="Calc Units (0)" xfId="3223" xr:uid="{00000000-0005-0000-0000-0000D3010000}"/>
    <cellStyle name="Calc Units (1)" xfId="3224" xr:uid="{00000000-0005-0000-0000-0000D4010000}"/>
    <cellStyle name="Calc Units (2)" xfId="3225" xr:uid="{00000000-0005-0000-0000-0000D5010000}"/>
    <cellStyle name="Calculation" xfId="2459" builtinId="22" customBuiltin="1"/>
    <cellStyle name="Calculation 2" xfId="30" xr:uid="{00000000-0005-0000-0000-0000D7010000}"/>
    <cellStyle name="Calculation 2 2" xfId="3226" xr:uid="{00000000-0005-0000-0000-0000D8010000}"/>
    <cellStyle name="Check Cell" xfId="2461" builtinId="23" customBuiltin="1"/>
    <cellStyle name="Check Cell 2" xfId="31" xr:uid="{00000000-0005-0000-0000-0000DA010000}"/>
    <cellStyle name="Check Cell 2 2" xfId="3227" xr:uid="{00000000-0005-0000-0000-0000DB010000}"/>
    <cellStyle name="Comma [00]" xfId="3228" xr:uid="{00000000-0005-0000-0000-0000DC010000}"/>
    <cellStyle name="Comma 10" xfId="33" xr:uid="{00000000-0005-0000-0000-0000DD010000}"/>
    <cellStyle name="Comma 10 2" xfId="34" xr:uid="{00000000-0005-0000-0000-0000DE010000}"/>
    <cellStyle name="Comma 10 2 2" xfId="35" xr:uid="{00000000-0005-0000-0000-0000DF010000}"/>
    <cellStyle name="Comma 10 2 3" xfId="36" xr:uid="{00000000-0005-0000-0000-0000E0010000}"/>
    <cellStyle name="Comma 10 2 4" xfId="37" xr:uid="{00000000-0005-0000-0000-0000E1010000}"/>
    <cellStyle name="Comma 10 3" xfId="38" xr:uid="{00000000-0005-0000-0000-0000E2010000}"/>
    <cellStyle name="Comma 10 4" xfId="39" xr:uid="{00000000-0005-0000-0000-0000E3010000}"/>
    <cellStyle name="Comma 10 5" xfId="40" xr:uid="{00000000-0005-0000-0000-0000E4010000}"/>
    <cellStyle name="Comma 11" xfId="41" xr:uid="{00000000-0005-0000-0000-0000E5010000}"/>
    <cellStyle name="Comma 11 2" xfId="42" xr:uid="{00000000-0005-0000-0000-0000E6010000}"/>
    <cellStyle name="Comma 11 3" xfId="43" xr:uid="{00000000-0005-0000-0000-0000E7010000}"/>
    <cellStyle name="Comma 11 4" xfId="44" xr:uid="{00000000-0005-0000-0000-0000E8010000}"/>
    <cellStyle name="Comma 12" xfId="45" xr:uid="{00000000-0005-0000-0000-0000E9010000}"/>
    <cellStyle name="Comma 12 10" xfId="46" xr:uid="{00000000-0005-0000-0000-0000EA010000}"/>
    <cellStyle name="Comma 12 11" xfId="47" xr:uid="{00000000-0005-0000-0000-0000EB010000}"/>
    <cellStyle name="Comma 12 12" xfId="48" xr:uid="{00000000-0005-0000-0000-0000EC010000}"/>
    <cellStyle name="Comma 12 13" xfId="49" xr:uid="{00000000-0005-0000-0000-0000ED010000}"/>
    <cellStyle name="Comma 12 14" xfId="50" xr:uid="{00000000-0005-0000-0000-0000EE010000}"/>
    <cellStyle name="Comma 12 15" xfId="51" xr:uid="{00000000-0005-0000-0000-0000EF010000}"/>
    <cellStyle name="Comma 12 16" xfId="52" xr:uid="{00000000-0005-0000-0000-0000F0010000}"/>
    <cellStyle name="Comma 12 17" xfId="53" xr:uid="{00000000-0005-0000-0000-0000F1010000}"/>
    <cellStyle name="Comma 12 18" xfId="54" xr:uid="{00000000-0005-0000-0000-0000F2010000}"/>
    <cellStyle name="Comma 12 19" xfId="55" xr:uid="{00000000-0005-0000-0000-0000F3010000}"/>
    <cellStyle name="Comma 12 2" xfId="56" xr:uid="{00000000-0005-0000-0000-0000F4010000}"/>
    <cellStyle name="Comma 12 20" xfId="57" xr:uid="{00000000-0005-0000-0000-0000F5010000}"/>
    <cellStyle name="Comma 12 21" xfId="58" xr:uid="{00000000-0005-0000-0000-0000F6010000}"/>
    <cellStyle name="Comma 12 3" xfId="59" xr:uid="{00000000-0005-0000-0000-0000F7010000}"/>
    <cellStyle name="Comma 12 4" xfId="60" xr:uid="{00000000-0005-0000-0000-0000F8010000}"/>
    <cellStyle name="Comma 12 5" xfId="61" xr:uid="{00000000-0005-0000-0000-0000F9010000}"/>
    <cellStyle name="Comma 12 6" xfId="62" xr:uid="{00000000-0005-0000-0000-0000FA010000}"/>
    <cellStyle name="Comma 12 7" xfId="63" xr:uid="{00000000-0005-0000-0000-0000FB010000}"/>
    <cellStyle name="Comma 12 8" xfId="64" xr:uid="{00000000-0005-0000-0000-0000FC010000}"/>
    <cellStyle name="Comma 12 9" xfId="65" xr:uid="{00000000-0005-0000-0000-0000FD010000}"/>
    <cellStyle name="Comma 13" xfId="66" xr:uid="{00000000-0005-0000-0000-0000FE010000}"/>
    <cellStyle name="Comma 14" xfId="67" xr:uid="{00000000-0005-0000-0000-0000FF010000}"/>
    <cellStyle name="Comma 15" xfId="32" xr:uid="{00000000-0005-0000-0000-000000020000}"/>
    <cellStyle name="Comma 2" xfId="68" xr:uid="{00000000-0005-0000-0000-000001020000}"/>
    <cellStyle name="Comma 2 10" xfId="69" xr:uid="{00000000-0005-0000-0000-000002020000}"/>
    <cellStyle name="Comma 2 11" xfId="70" xr:uid="{00000000-0005-0000-0000-000003020000}"/>
    <cellStyle name="Comma 2 12" xfId="71" xr:uid="{00000000-0005-0000-0000-000004020000}"/>
    <cellStyle name="Comma 2 13" xfId="72" xr:uid="{00000000-0005-0000-0000-000005020000}"/>
    <cellStyle name="Comma 2 14" xfId="73" xr:uid="{00000000-0005-0000-0000-000006020000}"/>
    <cellStyle name="Comma 2 15" xfId="74" xr:uid="{00000000-0005-0000-0000-000007020000}"/>
    <cellStyle name="Comma 2 16" xfId="75" xr:uid="{00000000-0005-0000-0000-000008020000}"/>
    <cellStyle name="Comma 2 17" xfId="76" xr:uid="{00000000-0005-0000-0000-000009020000}"/>
    <cellStyle name="Comma 2 18" xfId="77" xr:uid="{00000000-0005-0000-0000-00000A020000}"/>
    <cellStyle name="Comma 2 19" xfId="78" xr:uid="{00000000-0005-0000-0000-00000B020000}"/>
    <cellStyle name="Comma 2 2" xfId="79" xr:uid="{00000000-0005-0000-0000-00000C020000}"/>
    <cellStyle name="Comma 2 2 10" xfId="80" xr:uid="{00000000-0005-0000-0000-00000D020000}"/>
    <cellStyle name="Comma 2 2 11" xfId="81" xr:uid="{00000000-0005-0000-0000-00000E020000}"/>
    <cellStyle name="Comma 2 2 12" xfId="82" xr:uid="{00000000-0005-0000-0000-00000F020000}"/>
    <cellStyle name="Comma 2 2 13" xfId="83" xr:uid="{00000000-0005-0000-0000-000010020000}"/>
    <cellStyle name="Comma 2 2 14" xfId="84" xr:uid="{00000000-0005-0000-0000-000011020000}"/>
    <cellStyle name="Comma 2 2 15" xfId="85" xr:uid="{00000000-0005-0000-0000-000012020000}"/>
    <cellStyle name="Comma 2 2 16" xfId="86" xr:uid="{00000000-0005-0000-0000-000013020000}"/>
    <cellStyle name="Comma 2 2 17" xfId="87" xr:uid="{00000000-0005-0000-0000-000014020000}"/>
    <cellStyle name="Comma 2 2 2" xfId="88" xr:uid="{00000000-0005-0000-0000-000015020000}"/>
    <cellStyle name="Comma 2 2 2 2" xfId="89" xr:uid="{00000000-0005-0000-0000-000016020000}"/>
    <cellStyle name="Comma 2 2 3" xfId="90" xr:uid="{00000000-0005-0000-0000-000017020000}"/>
    <cellStyle name="Comma 2 2 4" xfId="91" xr:uid="{00000000-0005-0000-0000-000018020000}"/>
    <cellStyle name="Comma 2 2 5" xfId="92" xr:uid="{00000000-0005-0000-0000-000019020000}"/>
    <cellStyle name="Comma 2 2 6" xfId="93" xr:uid="{00000000-0005-0000-0000-00001A020000}"/>
    <cellStyle name="Comma 2 2 7" xfId="94" xr:uid="{00000000-0005-0000-0000-00001B020000}"/>
    <cellStyle name="Comma 2 2 8" xfId="95" xr:uid="{00000000-0005-0000-0000-00001C020000}"/>
    <cellStyle name="Comma 2 2 9" xfId="96" xr:uid="{00000000-0005-0000-0000-00001D020000}"/>
    <cellStyle name="Comma 2 20" xfId="97" xr:uid="{00000000-0005-0000-0000-00001E020000}"/>
    <cellStyle name="Comma 2 21" xfId="98" xr:uid="{00000000-0005-0000-0000-00001F020000}"/>
    <cellStyle name="Comma 2 22" xfId="2490" xr:uid="{00000000-0005-0000-0000-000020020000}"/>
    <cellStyle name="Comma 2 3" xfId="99" xr:uid="{00000000-0005-0000-0000-000021020000}"/>
    <cellStyle name="Comma 2 4" xfId="100" xr:uid="{00000000-0005-0000-0000-000022020000}"/>
    <cellStyle name="Comma 2 5" xfId="101" xr:uid="{00000000-0005-0000-0000-000023020000}"/>
    <cellStyle name="Comma 2 6" xfId="102" xr:uid="{00000000-0005-0000-0000-000024020000}"/>
    <cellStyle name="Comma 2 7" xfId="103" xr:uid="{00000000-0005-0000-0000-000025020000}"/>
    <cellStyle name="Comma 2 7 2" xfId="104" xr:uid="{00000000-0005-0000-0000-000026020000}"/>
    <cellStyle name="Comma 2 8" xfId="105" xr:uid="{00000000-0005-0000-0000-000027020000}"/>
    <cellStyle name="Comma 2 9" xfId="106" xr:uid="{00000000-0005-0000-0000-000028020000}"/>
    <cellStyle name="Comma 3" xfId="107" xr:uid="{00000000-0005-0000-0000-000029020000}"/>
    <cellStyle name="Comma 3 10" xfId="2710" xr:uid="{00000000-0005-0000-0000-00002A020000}"/>
    <cellStyle name="Comma 3 2" xfId="108" xr:uid="{00000000-0005-0000-0000-00002B020000}"/>
    <cellStyle name="Comma 3 3" xfId="109" xr:uid="{00000000-0005-0000-0000-00002C020000}"/>
    <cellStyle name="Comma 3 4" xfId="110" xr:uid="{00000000-0005-0000-0000-00002D020000}"/>
    <cellStyle name="Comma 3 5" xfId="111" xr:uid="{00000000-0005-0000-0000-00002E020000}"/>
    <cellStyle name="Comma 3 6" xfId="112" xr:uid="{00000000-0005-0000-0000-00002F020000}"/>
    <cellStyle name="Comma 3 7" xfId="113" xr:uid="{00000000-0005-0000-0000-000030020000}"/>
    <cellStyle name="Comma 3 8" xfId="114" xr:uid="{00000000-0005-0000-0000-000031020000}"/>
    <cellStyle name="Comma 3 9" xfId="2491" xr:uid="{00000000-0005-0000-0000-000032020000}"/>
    <cellStyle name="Comma 4" xfId="115" xr:uid="{00000000-0005-0000-0000-000033020000}"/>
    <cellStyle name="Comma 4 10" xfId="2492" xr:uid="{00000000-0005-0000-0000-000034020000}"/>
    <cellStyle name="Comma 4 11" xfId="2711" xr:uid="{00000000-0005-0000-0000-000035020000}"/>
    <cellStyle name="Comma 4 2" xfId="116" xr:uid="{00000000-0005-0000-0000-000036020000}"/>
    <cellStyle name="Comma 4 2 10" xfId="117" xr:uid="{00000000-0005-0000-0000-000037020000}"/>
    <cellStyle name="Comma 4 2 11" xfId="118" xr:uid="{00000000-0005-0000-0000-000038020000}"/>
    <cellStyle name="Comma 4 2 2" xfId="119" xr:uid="{00000000-0005-0000-0000-000039020000}"/>
    <cellStyle name="Comma 4 2 2 2" xfId="120" xr:uid="{00000000-0005-0000-0000-00003A020000}"/>
    <cellStyle name="Comma 4 2 2 2 2" xfId="121" xr:uid="{00000000-0005-0000-0000-00003B020000}"/>
    <cellStyle name="Comma 4 2 2 2 2 2" xfId="122" xr:uid="{00000000-0005-0000-0000-00003C020000}"/>
    <cellStyle name="Comma 4 2 2 2 2 2 2" xfId="123" xr:uid="{00000000-0005-0000-0000-00003D020000}"/>
    <cellStyle name="Comma 4 2 2 2 2 2 3" xfId="124" xr:uid="{00000000-0005-0000-0000-00003E020000}"/>
    <cellStyle name="Comma 4 2 2 2 2 2 4" xfId="125" xr:uid="{00000000-0005-0000-0000-00003F020000}"/>
    <cellStyle name="Comma 4 2 2 2 2 3" xfId="126" xr:uid="{00000000-0005-0000-0000-000040020000}"/>
    <cellStyle name="Comma 4 2 2 2 2 4" xfId="127" xr:uid="{00000000-0005-0000-0000-000041020000}"/>
    <cellStyle name="Comma 4 2 2 2 2 5" xfId="128" xr:uid="{00000000-0005-0000-0000-000042020000}"/>
    <cellStyle name="Comma 4 2 2 2 3" xfId="129" xr:uid="{00000000-0005-0000-0000-000043020000}"/>
    <cellStyle name="Comma 4 2 2 2 4" xfId="130" xr:uid="{00000000-0005-0000-0000-000044020000}"/>
    <cellStyle name="Comma 4 2 2 2 5" xfId="131" xr:uid="{00000000-0005-0000-0000-000045020000}"/>
    <cellStyle name="Comma 4 2 2 2 6" xfId="132" xr:uid="{00000000-0005-0000-0000-000046020000}"/>
    <cellStyle name="Comma 4 2 2 2 6 2" xfId="133" xr:uid="{00000000-0005-0000-0000-000047020000}"/>
    <cellStyle name="Comma 4 2 2 2 6 3" xfId="134" xr:uid="{00000000-0005-0000-0000-000048020000}"/>
    <cellStyle name="Comma 4 2 2 2 6 4" xfId="135" xr:uid="{00000000-0005-0000-0000-000049020000}"/>
    <cellStyle name="Comma 4 2 2 2 7" xfId="136" xr:uid="{00000000-0005-0000-0000-00004A020000}"/>
    <cellStyle name="Comma 4 2 2 2 8" xfId="137" xr:uid="{00000000-0005-0000-0000-00004B020000}"/>
    <cellStyle name="Comma 4 2 2 3" xfId="138" xr:uid="{00000000-0005-0000-0000-00004C020000}"/>
    <cellStyle name="Comma 4 2 2 4" xfId="139" xr:uid="{00000000-0005-0000-0000-00004D020000}"/>
    <cellStyle name="Comma 4 2 2 4 2" xfId="140" xr:uid="{00000000-0005-0000-0000-00004E020000}"/>
    <cellStyle name="Comma 4 2 2 4 2 2" xfId="141" xr:uid="{00000000-0005-0000-0000-00004F020000}"/>
    <cellStyle name="Comma 4 2 2 4 2 3" xfId="142" xr:uid="{00000000-0005-0000-0000-000050020000}"/>
    <cellStyle name="Comma 4 2 2 4 2 4" xfId="143" xr:uid="{00000000-0005-0000-0000-000051020000}"/>
    <cellStyle name="Comma 4 2 2 4 3" xfId="144" xr:uid="{00000000-0005-0000-0000-000052020000}"/>
    <cellStyle name="Comma 4 2 2 4 4" xfId="145" xr:uid="{00000000-0005-0000-0000-000053020000}"/>
    <cellStyle name="Comma 4 2 2 4 5" xfId="146" xr:uid="{00000000-0005-0000-0000-000054020000}"/>
    <cellStyle name="Comma 4 2 2 5" xfId="147" xr:uid="{00000000-0005-0000-0000-000055020000}"/>
    <cellStyle name="Comma 4 2 2 6" xfId="148" xr:uid="{00000000-0005-0000-0000-000056020000}"/>
    <cellStyle name="Comma 4 2 2 7" xfId="149" xr:uid="{00000000-0005-0000-0000-000057020000}"/>
    <cellStyle name="Comma 4 2 2 7 2" xfId="150" xr:uid="{00000000-0005-0000-0000-000058020000}"/>
    <cellStyle name="Comma 4 2 2 7 3" xfId="151" xr:uid="{00000000-0005-0000-0000-000059020000}"/>
    <cellStyle name="Comma 4 2 2 7 4" xfId="152" xr:uid="{00000000-0005-0000-0000-00005A020000}"/>
    <cellStyle name="Comma 4 2 2 8" xfId="153" xr:uid="{00000000-0005-0000-0000-00005B020000}"/>
    <cellStyle name="Comma 4 2 2 9" xfId="154" xr:uid="{00000000-0005-0000-0000-00005C020000}"/>
    <cellStyle name="Comma 4 2 3" xfId="155" xr:uid="{00000000-0005-0000-0000-00005D020000}"/>
    <cellStyle name="Comma 4 2 4" xfId="156" xr:uid="{00000000-0005-0000-0000-00005E020000}"/>
    <cellStyle name="Comma 4 2 5" xfId="157" xr:uid="{00000000-0005-0000-0000-00005F020000}"/>
    <cellStyle name="Comma 4 2 5 2" xfId="158" xr:uid="{00000000-0005-0000-0000-000060020000}"/>
    <cellStyle name="Comma 4 2 5 2 2" xfId="159" xr:uid="{00000000-0005-0000-0000-000061020000}"/>
    <cellStyle name="Comma 4 2 5 2 2 2" xfId="160" xr:uid="{00000000-0005-0000-0000-000062020000}"/>
    <cellStyle name="Comma 4 2 5 2 2 3" xfId="161" xr:uid="{00000000-0005-0000-0000-000063020000}"/>
    <cellStyle name="Comma 4 2 5 2 2 4" xfId="162" xr:uid="{00000000-0005-0000-0000-000064020000}"/>
    <cellStyle name="Comma 4 2 5 2 3" xfId="163" xr:uid="{00000000-0005-0000-0000-000065020000}"/>
    <cellStyle name="Comma 4 2 5 2 4" xfId="164" xr:uid="{00000000-0005-0000-0000-000066020000}"/>
    <cellStyle name="Comma 4 2 5 2 5" xfId="165" xr:uid="{00000000-0005-0000-0000-000067020000}"/>
    <cellStyle name="Comma 4 2 5 3" xfId="166" xr:uid="{00000000-0005-0000-0000-000068020000}"/>
    <cellStyle name="Comma 4 2 5 4" xfId="167" xr:uid="{00000000-0005-0000-0000-000069020000}"/>
    <cellStyle name="Comma 4 2 5 5" xfId="168" xr:uid="{00000000-0005-0000-0000-00006A020000}"/>
    <cellStyle name="Comma 4 2 5 6" xfId="169" xr:uid="{00000000-0005-0000-0000-00006B020000}"/>
    <cellStyle name="Comma 4 2 5 6 2" xfId="170" xr:uid="{00000000-0005-0000-0000-00006C020000}"/>
    <cellStyle name="Comma 4 2 5 6 3" xfId="171" xr:uid="{00000000-0005-0000-0000-00006D020000}"/>
    <cellStyle name="Comma 4 2 5 6 4" xfId="172" xr:uid="{00000000-0005-0000-0000-00006E020000}"/>
    <cellStyle name="Comma 4 2 5 7" xfId="173" xr:uid="{00000000-0005-0000-0000-00006F020000}"/>
    <cellStyle name="Comma 4 2 5 8" xfId="174" xr:uid="{00000000-0005-0000-0000-000070020000}"/>
    <cellStyle name="Comma 4 2 6" xfId="175" xr:uid="{00000000-0005-0000-0000-000071020000}"/>
    <cellStyle name="Comma 4 2 6 2" xfId="176" xr:uid="{00000000-0005-0000-0000-000072020000}"/>
    <cellStyle name="Comma 4 2 6 2 2" xfId="177" xr:uid="{00000000-0005-0000-0000-000073020000}"/>
    <cellStyle name="Comma 4 2 6 2 3" xfId="178" xr:uid="{00000000-0005-0000-0000-000074020000}"/>
    <cellStyle name="Comma 4 2 6 2 4" xfId="179" xr:uid="{00000000-0005-0000-0000-000075020000}"/>
    <cellStyle name="Comma 4 2 6 3" xfId="180" xr:uid="{00000000-0005-0000-0000-000076020000}"/>
    <cellStyle name="Comma 4 2 6 4" xfId="181" xr:uid="{00000000-0005-0000-0000-000077020000}"/>
    <cellStyle name="Comma 4 2 6 5" xfId="182" xr:uid="{00000000-0005-0000-0000-000078020000}"/>
    <cellStyle name="Comma 4 2 7" xfId="183" xr:uid="{00000000-0005-0000-0000-000079020000}"/>
    <cellStyle name="Comma 4 2 8" xfId="184" xr:uid="{00000000-0005-0000-0000-00007A020000}"/>
    <cellStyle name="Comma 4 2 9" xfId="185" xr:uid="{00000000-0005-0000-0000-00007B020000}"/>
    <cellStyle name="Comma 4 2 9 2" xfId="186" xr:uid="{00000000-0005-0000-0000-00007C020000}"/>
    <cellStyle name="Comma 4 2 9 3" xfId="187" xr:uid="{00000000-0005-0000-0000-00007D020000}"/>
    <cellStyle name="Comma 4 2 9 4" xfId="188" xr:uid="{00000000-0005-0000-0000-00007E020000}"/>
    <cellStyle name="Comma 4 3" xfId="189" xr:uid="{00000000-0005-0000-0000-00007F020000}"/>
    <cellStyle name="Comma 4 4" xfId="190" xr:uid="{00000000-0005-0000-0000-000080020000}"/>
    <cellStyle name="Comma 4 5" xfId="191" xr:uid="{00000000-0005-0000-0000-000081020000}"/>
    <cellStyle name="Comma 4 5 2" xfId="192" xr:uid="{00000000-0005-0000-0000-000082020000}"/>
    <cellStyle name="Comma 4 5 2 2" xfId="193" xr:uid="{00000000-0005-0000-0000-000083020000}"/>
    <cellStyle name="Comma 4 5 2 2 2" xfId="194" xr:uid="{00000000-0005-0000-0000-000084020000}"/>
    <cellStyle name="Comma 4 5 2 2 2 2" xfId="195" xr:uid="{00000000-0005-0000-0000-000085020000}"/>
    <cellStyle name="Comma 4 5 2 2 2 3" xfId="196" xr:uid="{00000000-0005-0000-0000-000086020000}"/>
    <cellStyle name="Comma 4 5 2 2 2 4" xfId="197" xr:uid="{00000000-0005-0000-0000-000087020000}"/>
    <cellStyle name="Comma 4 5 2 2 3" xfId="198" xr:uid="{00000000-0005-0000-0000-000088020000}"/>
    <cellStyle name="Comma 4 5 2 2 4" xfId="199" xr:uid="{00000000-0005-0000-0000-000089020000}"/>
    <cellStyle name="Comma 4 5 2 2 5" xfId="200" xr:uid="{00000000-0005-0000-0000-00008A020000}"/>
    <cellStyle name="Comma 4 5 2 3" xfId="201" xr:uid="{00000000-0005-0000-0000-00008B020000}"/>
    <cellStyle name="Comma 4 5 2 4" xfId="202" xr:uid="{00000000-0005-0000-0000-00008C020000}"/>
    <cellStyle name="Comma 4 5 2 5" xfId="203" xr:uid="{00000000-0005-0000-0000-00008D020000}"/>
    <cellStyle name="Comma 4 5 2 6" xfId="204" xr:uid="{00000000-0005-0000-0000-00008E020000}"/>
    <cellStyle name="Comma 4 5 2 6 2" xfId="205" xr:uid="{00000000-0005-0000-0000-00008F020000}"/>
    <cellStyle name="Comma 4 5 2 6 3" xfId="206" xr:uid="{00000000-0005-0000-0000-000090020000}"/>
    <cellStyle name="Comma 4 5 2 6 4" xfId="207" xr:uid="{00000000-0005-0000-0000-000091020000}"/>
    <cellStyle name="Comma 4 5 2 7" xfId="208" xr:uid="{00000000-0005-0000-0000-000092020000}"/>
    <cellStyle name="Comma 4 5 2 8" xfId="209" xr:uid="{00000000-0005-0000-0000-000093020000}"/>
    <cellStyle name="Comma 4 5 3" xfId="210" xr:uid="{00000000-0005-0000-0000-000094020000}"/>
    <cellStyle name="Comma 4 5 4" xfId="211" xr:uid="{00000000-0005-0000-0000-000095020000}"/>
    <cellStyle name="Comma 4 5 4 2" xfId="212" xr:uid="{00000000-0005-0000-0000-000096020000}"/>
    <cellStyle name="Comma 4 5 4 2 2" xfId="213" xr:uid="{00000000-0005-0000-0000-000097020000}"/>
    <cellStyle name="Comma 4 5 4 2 3" xfId="214" xr:uid="{00000000-0005-0000-0000-000098020000}"/>
    <cellStyle name="Comma 4 5 4 2 4" xfId="215" xr:uid="{00000000-0005-0000-0000-000099020000}"/>
    <cellStyle name="Comma 4 5 4 3" xfId="216" xr:uid="{00000000-0005-0000-0000-00009A020000}"/>
    <cellStyle name="Comma 4 5 4 4" xfId="217" xr:uid="{00000000-0005-0000-0000-00009B020000}"/>
    <cellStyle name="Comma 4 5 4 5" xfId="218" xr:uid="{00000000-0005-0000-0000-00009C020000}"/>
    <cellStyle name="Comma 4 5 5" xfId="219" xr:uid="{00000000-0005-0000-0000-00009D020000}"/>
    <cellStyle name="Comma 4 5 6" xfId="220" xr:uid="{00000000-0005-0000-0000-00009E020000}"/>
    <cellStyle name="Comma 4 5 7" xfId="221" xr:uid="{00000000-0005-0000-0000-00009F020000}"/>
    <cellStyle name="Comma 4 5 7 2" xfId="222" xr:uid="{00000000-0005-0000-0000-0000A0020000}"/>
    <cellStyle name="Comma 4 5 7 3" xfId="223" xr:uid="{00000000-0005-0000-0000-0000A1020000}"/>
    <cellStyle name="Comma 4 5 7 4" xfId="224" xr:uid="{00000000-0005-0000-0000-0000A2020000}"/>
    <cellStyle name="Comma 4 5 8" xfId="225" xr:uid="{00000000-0005-0000-0000-0000A3020000}"/>
    <cellStyle name="Comma 4 5 9" xfId="226" xr:uid="{00000000-0005-0000-0000-0000A4020000}"/>
    <cellStyle name="Comma 4 6" xfId="227" xr:uid="{00000000-0005-0000-0000-0000A5020000}"/>
    <cellStyle name="Comma 4 7" xfId="228" xr:uid="{00000000-0005-0000-0000-0000A6020000}"/>
    <cellStyle name="Comma 4 8" xfId="229" xr:uid="{00000000-0005-0000-0000-0000A7020000}"/>
    <cellStyle name="Comma 4 9" xfId="230" xr:uid="{00000000-0005-0000-0000-0000A8020000}"/>
    <cellStyle name="Comma 5" xfId="231" xr:uid="{00000000-0005-0000-0000-0000A9020000}"/>
    <cellStyle name="Comma 5 2" xfId="232" xr:uid="{00000000-0005-0000-0000-0000AA020000}"/>
    <cellStyle name="Comma 5 2 2" xfId="2713" xr:uid="{00000000-0005-0000-0000-0000AB020000}"/>
    <cellStyle name="Comma 5 3" xfId="233" xr:uid="{00000000-0005-0000-0000-0000AC020000}"/>
    <cellStyle name="Comma 5 4" xfId="234" xr:uid="{00000000-0005-0000-0000-0000AD020000}"/>
    <cellStyle name="Comma 5 5" xfId="235" xr:uid="{00000000-0005-0000-0000-0000AE020000}"/>
    <cellStyle name="Comma 5 6" xfId="2493" xr:uid="{00000000-0005-0000-0000-0000AF020000}"/>
    <cellStyle name="Comma 5 7" xfId="2712" xr:uid="{00000000-0005-0000-0000-0000B0020000}"/>
    <cellStyle name="Comma 6" xfId="236" xr:uid="{00000000-0005-0000-0000-0000B1020000}"/>
    <cellStyle name="Comma 6 2" xfId="237" xr:uid="{00000000-0005-0000-0000-0000B2020000}"/>
    <cellStyle name="Comma 6 2 2" xfId="2977" xr:uid="{00000000-0005-0000-0000-0000B3020000}"/>
    <cellStyle name="Comma 6 3" xfId="238" xr:uid="{00000000-0005-0000-0000-0000B4020000}"/>
    <cellStyle name="Comma 6 4" xfId="239" xr:uid="{00000000-0005-0000-0000-0000B5020000}"/>
    <cellStyle name="Comma 6 5" xfId="240" xr:uid="{00000000-0005-0000-0000-0000B6020000}"/>
    <cellStyle name="Comma 6 6" xfId="2494" xr:uid="{00000000-0005-0000-0000-0000B7020000}"/>
    <cellStyle name="Comma 6 7" xfId="2874" xr:uid="{00000000-0005-0000-0000-0000B8020000}"/>
    <cellStyle name="Comma 7" xfId="241" xr:uid="{00000000-0005-0000-0000-0000B9020000}"/>
    <cellStyle name="Comma 7 2" xfId="242" xr:uid="{00000000-0005-0000-0000-0000BA020000}"/>
    <cellStyle name="Comma 7 2 2" xfId="3052" xr:uid="{00000000-0005-0000-0000-0000BB020000}"/>
    <cellStyle name="Comma 7 3" xfId="243" xr:uid="{00000000-0005-0000-0000-0000BC020000}"/>
    <cellStyle name="Comma 7 4" xfId="244" xr:uid="{00000000-0005-0000-0000-0000BD020000}"/>
    <cellStyle name="Comma 7 5" xfId="245" xr:uid="{00000000-0005-0000-0000-0000BE020000}"/>
    <cellStyle name="Comma 7 6" xfId="2495" xr:uid="{00000000-0005-0000-0000-0000BF020000}"/>
    <cellStyle name="Comma 7 7" xfId="3004" xr:uid="{00000000-0005-0000-0000-0000C0020000}"/>
    <cellStyle name="Comma 8" xfId="246" xr:uid="{00000000-0005-0000-0000-0000C1020000}"/>
    <cellStyle name="Comma 8 2" xfId="247" xr:uid="{00000000-0005-0000-0000-0000C2020000}"/>
    <cellStyle name="Comma 8 3" xfId="248" xr:uid="{00000000-0005-0000-0000-0000C3020000}"/>
    <cellStyle name="Comma 8 4" xfId="249" xr:uid="{00000000-0005-0000-0000-0000C4020000}"/>
    <cellStyle name="Comma 8 5" xfId="250" xr:uid="{00000000-0005-0000-0000-0000C5020000}"/>
    <cellStyle name="Comma 8 6" xfId="2496" xr:uid="{00000000-0005-0000-0000-0000C6020000}"/>
    <cellStyle name="Comma 8 7" xfId="3229" xr:uid="{00000000-0005-0000-0000-0000C7020000}"/>
    <cellStyle name="Comma 9" xfId="251" xr:uid="{00000000-0005-0000-0000-0000C8020000}"/>
    <cellStyle name="Comma 9 2" xfId="252" xr:uid="{00000000-0005-0000-0000-0000C9020000}"/>
    <cellStyle name="Comma 9 3" xfId="253" xr:uid="{00000000-0005-0000-0000-0000CA020000}"/>
    <cellStyle name="Comma 9 4" xfId="2497" xr:uid="{00000000-0005-0000-0000-0000CB020000}"/>
    <cellStyle name="Comma0" xfId="2545" xr:uid="{00000000-0005-0000-0000-0000CC020000}"/>
    <cellStyle name="Comma0 2" xfId="2714" xr:uid="{00000000-0005-0000-0000-0000CD020000}"/>
    <cellStyle name="Copied" xfId="2715" xr:uid="{00000000-0005-0000-0000-0000CE020000}"/>
    <cellStyle name="Copied 2" xfId="2716" xr:uid="{00000000-0005-0000-0000-0000CF020000}"/>
    <cellStyle name="Copied 2 2" xfId="2717" xr:uid="{00000000-0005-0000-0000-0000D0020000}"/>
    <cellStyle name="Copied 3" xfId="2889" xr:uid="{00000000-0005-0000-0000-0000D1020000}"/>
    <cellStyle name="Copied 3 2" xfId="2978" xr:uid="{00000000-0005-0000-0000-0000D2020000}"/>
    <cellStyle name="Copied 4" xfId="3005" xr:uid="{00000000-0005-0000-0000-0000D3020000}"/>
    <cellStyle name="Copied 4 2" xfId="3053" xr:uid="{00000000-0005-0000-0000-0000D4020000}"/>
    <cellStyle name="Currency [00]" xfId="3230" xr:uid="{00000000-0005-0000-0000-0000D5020000}"/>
    <cellStyle name="Currency 10" xfId="2498" xr:uid="{00000000-0005-0000-0000-0000D6020000}"/>
    <cellStyle name="Currency 10 2" xfId="3231" xr:uid="{00000000-0005-0000-0000-0000D7020000}"/>
    <cellStyle name="Currency 10 2 2" xfId="3901" xr:uid="{00000000-0005-0000-0000-0000D8020000}"/>
    <cellStyle name="Currency 10 3" xfId="3540" xr:uid="{00000000-0005-0000-0000-0000D9020000}"/>
    <cellStyle name="Currency 10 3 2" xfId="4018" xr:uid="{00000000-0005-0000-0000-0000DA020000}"/>
    <cellStyle name="Currency 11" xfId="3232" xr:uid="{00000000-0005-0000-0000-0000DB020000}"/>
    <cellStyle name="Currency 12" xfId="3233" xr:uid="{00000000-0005-0000-0000-0000DC020000}"/>
    <cellStyle name="Currency 13" xfId="2524" xr:uid="{00000000-0005-0000-0000-0000DD020000}"/>
    <cellStyle name="Currency 13 2" xfId="3772" xr:uid="{00000000-0005-0000-0000-0000DE020000}"/>
    <cellStyle name="Currency 14" xfId="2529" xr:uid="{00000000-0005-0000-0000-0000DF020000}"/>
    <cellStyle name="Currency 14 2" xfId="3777" xr:uid="{00000000-0005-0000-0000-0000E0020000}"/>
    <cellStyle name="Currency 15" xfId="2751" xr:uid="{00000000-0005-0000-0000-0000E1020000}"/>
    <cellStyle name="Currency 15 2" xfId="3778" xr:uid="{00000000-0005-0000-0000-0000E2020000}"/>
    <cellStyle name="Currency 2" xfId="255" xr:uid="{00000000-0005-0000-0000-0000E3020000}"/>
    <cellStyle name="Currency 2 10" xfId="256" xr:uid="{00000000-0005-0000-0000-0000E4020000}"/>
    <cellStyle name="Currency 2 11" xfId="257" xr:uid="{00000000-0005-0000-0000-0000E5020000}"/>
    <cellStyle name="Currency 2 12" xfId="258" xr:uid="{00000000-0005-0000-0000-0000E6020000}"/>
    <cellStyle name="Currency 2 13" xfId="259" xr:uid="{00000000-0005-0000-0000-0000E7020000}"/>
    <cellStyle name="Currency 2 14" xfId="260" xr:uid="{00000000-0005-0000-0000-0000E8020000}"/>
    <cellStyle name="Currency 2 15" xfId="261" xr:uid="{00000000-0005-0000-0000-0000E9020000}"/>
    <cellStyle name="Currency 2 16" xfId="262" xr:uid="{00000000-0005-0000-0000-0000EA020000}"/>
    <cellStyle name="Currency 2 17" xfId="263" xr:uid="{00000000-0005-0000-0000-0000EB020000}"/>
    <cellStyle name="Currency 2 18" xfId="264" xr:uid="{00000000-0005-0000-0000-0000EC020000}"/>
    <cellStyle name="Currency 2 19" xfId="265" xr:uid="{00000000-0005-0000-0000-0000ED020000}"/>
    <cellStyle name="Currency 2 2" xfId="266" xr:uid="{00000000-0005-0000-0000-0000EE020000}"/>
    <cellStyle name="Currency 2 20" xfId="267" xr:uid="{00000000-0005-0000-0000-0000EF020000}"/>
    <cellStyle name="Currency 2 21" xfId="268" xr:uid="{00000000-0005-0000-0000-0000F0020000}"/>
    <cellStyle name="Currency 2 22" xfId="269" xr:uid="{00000000-0005-0000-0000-0000F1020000}"/>
    <cellStyle name="Currency 2 23" xfId="270" xr:uid="{00000000-0005-0000-0000-0000F2020000}"/>
    <cellStyle name="Currency 2 24" xfId="271" xr:uid="{00000000-0005-0000-0000-0000F3020000}"/>
    <cellStyle name="Currency 2 25" xfId="272" xr:uid="{00000000-0005-0000-0000-0000F4020000}"/>
    <cellStyle name="Currency 2 26" xfId="273" xr:uid="{00000000-0005-0000-0000-0000F5020000}"/>
    <cellStyle name="Currency 2 27" xfId="274" xr:uid="{00000000-0005-0000-0000-0000F6020000}"/>
    <cellStyle name="Currency 2 28" xfId="275" xr:uid="{00000000-0005-0000-0000-0000F7020000}"/>
    <cellStyle name="Currency 2 29" xfId="276" xr:uid="{00000000-0005-0000-0000-0000F8020000}"/>
    <cellStyle name="Currency 2 3" xfId="277" xr:uid="{00000000-0005-0000-0000-0000F9020000}"/>
    <cellStyle name="Currency 2 30" xfId="2499" xr:uid="{00000000-0005-0000-0000-0000FA020000}"/>
    <cellStyle name="Currency 2 4" xfId="278" xr:uid="{00000000-0005-0000-0000-0000FB020000}"/>
    <cellStyle name="Currency 2 5" xfId="279" xr:uid="{00000000-0005-0000-0000-0000FC020000}"/>
    <cellStyle name="Currency 2 6" xfId="280" xr:uid="{00000000-0005-0000-0000-0000FD020000}"/>
    <cellStyle name="Currency 2 7" xfId="281" xr:uid="{00000000-0005-0000-0000-0000FE020000}"/>
    <cellStyle name="Currency 2 8" xfId="282" xr:uid="{00000000-0005-0000-0000-0000FF020000}"/>
    <cellStyle name="Currency 2 9" xfId="283" xr:uid="{00000000-0005-0000-0000-000000030000}"/>
    <cellStyle name="Currency 3" xfId="254" xr:uid="{00000000-0005-0000-0000-000001030000}"/>
    <cellStyle name="Currency 3 2" xfId="2718" xr:uid="{00000000-0005-0000-0000-000002030000}"/>
    <cellStyle name="Currency 3 3" xfId="3635" xr:uid="{00000000-0005-0000-0000-000003030000}"/>
    <cellStyle name="Currency 3 5" xfId="3751" xr:uid="{00000000-0005-0000-0000-000004030000}"/>
    <cellStyle name="Currency 4" xfId="2719" xr:uid="{00000000-0005-0000-0000-000005030000}"/>
    <cellStyle name="Currency 4 2" xfId="3636" xr:uid="{00000000-0005-0000-0000-000006030000}"/>
    <cellStyle name="Currency 4 2 2" xfId="4088" xr:uid="{00000000-0005-0000-0000-000007030000}"/>
    <cellStyle name="Currency 4 3" xfId="3752" xr:uid="{00000000-0005-0000-0000-000008030000}"/>
    <cellStyle name="Currency 4 3 2" xfId="4092" xr:uid="{00000000-0005-0000-0000-000009030000}"/>
    <cellStyle name="Currency 5" xfId="2720" xr:uid="{00000000-0005-0000-0000-00000A030000}"/>
    <cellStyle name="Currency 5 2" xfId="2721" xr:uid="{00000000-0005-0000-0000-00000B030000}"/>
    <cellStyle name="Currency 6" xfId="2722" xr:uid="{00000000-0005-0000-0000-00000C030000}"/>
    <cellStyle name="Currency 6 2" xfId="2723" xr:uid="{00000000-0005-0000-0000-00000D030000}"/>
    <cellStyle name="Currency 7" xfId="2860" xr:uid="{00000000-0005-0000-0000-00000E030000}"/>
    <cellStyle name="Currency 7 2" xfId="2866" xr:uid="{00000000-0005-0000-0000-00000F030000}"/>
    <cellStyle name="Currency 8" xfId="2865" xr:uid="{00000000-0005-0000-0000-000010030000}"/>
    <cellStyle name="Currency 8 2" xfId="2979" xr:uid="{00000000-0005-0000-0000-000011030000}"/>
    <cellStyle name="Currency 8 2 2" xfId="3541" xr:uid="{00000000-0005-0000-0000-000012030000}"/>
    <cellStyle name="Currency 8 2 2 2" xfId="4019" xr:uid="{00000000-0005-0000-0000-000013030000}"/>
    <cellStyle name="Currency 8 2 3" xfId="3782" xr:uid="{00000000-0005-0000-0000-000014030000}"/>
    <cellStyle name="Currency 9" xfId="3006" xr:uid="{00000000-0005-0000-0000-000015030000}"/>
    <cellStyle name="Currency 9 2" xfId="3054" xr:uid="{00000000-0005-0000-0000-000016030000}"/>
    <cellStyle name="Currency0" xfId="2546" xr:uid="{00000000-0005-0000-0000-000017030000}"/>
    <cellStyle name="Currency0 2" xfId="2724" xr:uid="{00000000-0005-0000-0000-000018030000}"/>
    <cellStyle name="Date Short" xfId="3234" xr:uid="{00000000-0005-0000-0000-000019030000}"/>
    <cellStyle name="DELTA" xfId="3235" xr:uid="{00000000-0005-0000-0000-00001A030000}"/>
    <cellStyle name="Enter Currency (0)" xfId="3236" xr:uid="{00000000-0005-0000-0000-00001B030000}"/>
    <cellStyle name="Enter Currency (2)" xfId="3237" xr:uid="{00000000-0005-0000-0000-00001C030000}"/>
    <cellStyle name="Enter Units (0)" xfId="3238" xr:uid="{00000000-0005-0000-0000-00001D030000}"/>
    <cellStyle name="Enter Units (1)" xfId="3239" xr:uid="{00000000-0005-0000-0000-00001E030000}"/>
    <cellStyle name="Enter Units (2)" xfId="3240" xr:uid="{00000000-0005-0000-0000-00001F030000}"/>
    <cellStyle name="Entered" xfId="2725" xr:uid="{00000000-0005-0000-0000-000020030000}"/>
    <cellStyle name="Entered 2" xfId="2726" xr:uid="{00000000-0005-0000-0000-000021030000}"/>
    <cellStyle name="Entered 2 2" xfId="2727" xr:uid="{00000000-0005-0000-0000-000022030000}"/>
    <cellStyle name="Entered 3" xfId="2728" xr:uid="{00000000-0005-0000-0000-000023030000}"/>
    <cellStyle name="Entered 3 2" xfId="2980" xr:uid="{00000000-0005-0000-0000-000024030000}"/>
    <cellStyle name="Entered 4" xfId="3007" xr:uid="{00000000-0005-0000-0000-000025030000}"/>
    <cellStyle name="Entered 4 2" xfId="3055" xr:uid="{00000000-0005-0000-0000-000026030000}"/>
    <cellStyle name="Entered 4 3" xfId="3074" xr:uid="{00000000-0005-0000-0000-000027030000}"/>
    <cellStyle name="Explanatory Text" xfId="2463" builtinId="53" customBuiltin="1"/>
    <cellStyle name="Explanatory Text 2" xfId="284" xr:uid="{00000000-0005-0000-0000-000029030000}"/>
    <cellStyle name="Explanatory Text 2 2" xfId="3241" xr:uid="{00000000-0005-0000-0000-00002A030000}"/>
    <cellStyle name="Fixed (1)" xfId="2729" xr:uid="{00000000-0005-0000-0000-00002B030000}"/>
    <cellStyle name="Fixed (1) 2" xfId="3542" xr:uid="{00000000-0005-0000-0000-00002C030000}"/>
    <cellStyle name="Good" xfId="2454" builtinId="26" customBuiltin="1"/>
    <cellStyle name="Good 2" xfId="285" xr:uid="{00000000-0005-0000-0000-00002E030000}"/>
    <cellStyle name="Good 2 2" xfId="3242" xr:uid="{00000000-0005-0000-0000-00002F030000}"/>
    <cellStyle name="Graph" xfId="2730" xr:uid="{00000000-0005-0000-0000-000030030000}"/>
    <cellStyle name="Graph 2" xfId="3543" xr:uid="{00000000-0005-0000-0000-000031030000}"/>
    <cellStyle name="Grey" xfId="2731" xr:uid="{00000000-0005-0000-0000-000032030000}"/>
    <cellStyle name="Hanging Dollars" xfId="2732" xr:uid="{00000000-0005-0000-0000-000033030000}"/>
    <cellStyle name="Hanging Dollars 2" xfId="3544" xr:uid="{00000000-0005-0000-0000-000034030000}"/>
    <cellStyle name="Header1" xfId="2733" xr:uid="{00000000-0005-0000-0000-000035030000}"/>
    <cellStyle name="Header2" xfId="2734" xr:uid="{00000000-0005-0000-0000-000036030000}"/>
    <cellStyle name="Heading 1" xfId="2450" builtinId="16" customBuiltin="1"/>
    <cellStyle name="Heading 1 2" xfId="286" xr:uid="{00000000-0005-0000-0000-000038030000}"/>
    <cellStyle name="Heading 1 2 2" xfId="3243" xr:uid="{00000000-0005-0000-0000-000039030000}"/>
    <cellStyle name="Heading 2" xfId="2451" builtinId="17" customBuiltin="1"/>
    <cellStyle name="Heading 2 2" xfId="287" xr:uid="{00000000-0005-0000-0000-00003B030000}"/>
    <cellStyle name="Heading 2 2 2" xfId="3244" xr:uid="{00000000-0005-0000-0000-00003C030000}"/>
    <cellStyle name="Heading 3" xfId="2452" builtinId="18" customBuiltin="1"/>
    <cellStyle name="Heading 3 2" xfId="288" xr:uid="{00000000-0005-0000-0000-00003E030000}"/>
    <cellStyle name="Heading 3 2 2" xfId="3245" xr:uid="{00000000-0005-0000-0000-00003F030000}"/>
    <cellStyle name="Heading 4" xfId="2453" builtinId="19" customBuiltin="1"/>
    <cellStyle name="Heading 4 2" xfId="289" xr:uid="{00000000-0005-0000-0000-000041030000}"/>
    <cellStyle name="Heading 4 2 2" xfId="3246" xr:uid="{00000000-0005-0000-0000-000042030000}"/>
    <cellStyle name="Hyperlink 2" xfId="2500" xr:uid="{00000000-0005-0000-0000-000043030000}"/>
    <cellStyle name="Hyperlink 2 2" xfId="2548" xr:uid="{00000000-0005-0000-0000-000044030000}"/>
    <cellStyle name="Hyperlink 2 3" xfId="3075" xr:uid="{00000000-0005-0000-0000-000045030000}"/>
    <cellStyle name="Hyperlink 2 4" xfId="3072" xr:uid="{00000000-0005-0000-0000-000046030000}"/>
    <cellStyle name="Hyperlink 2 5" xfId="2547" xr:uid="{00000000-0005-0000-0000-000047030000}"/>
    <cellStyle name="Hyperlink 3" xfId="2549" xr:uid="{00000000-0005-0000-0000-000048030000}"/>
    <cellStyle name="Input" xfId="2457" builtinId="20" customBuiltin="1"/>
    <cellStyle name="Input [yellow]" xfId="2735" xr:uid="{00000000-0005-0000-0000-00004A030000}"/>
    <cellStyle name="Input 2" xfId="290" xr:uid="{00000000-0005-0000-0000-00004B030000}"/>
    <cellStyle name="Input 2 2" xfId="3247" xr:uid="{00000000-0005-0000-0000-00004C030000}"/>
    <cellStyle name="Input 3" xfId="3248" xr:uid="{00000000-0005-0000-0000-00004D030000}"/>
    <cellStyle name="Input 4" xfId="3249" xr:uid="{00000000-0005-0000-0000-00004E030000}"/>
    <cellStyle name="Input 5" xfId="3250" xr:uid="{00000000-0005-0000-0000-00004F030000}"/>
    <cellStyle name="Input 6" xfId="3251" xr:uid="{00000000-0005-0000-0000-000050030000}"/>
    <cellStyle name="Input 7" xfId="3252" xr:uid="{00000000-0005-0000-0000-000051030000}"/>
    <cellStyle name="Link Currency (0)" xfId="3253" xr:uid="{00000000-0005-0000-0000-000052030000}"/>
    <cellStyle name="Link Currency (2)" xfId="3254" xr:uid="{00000000-0005-0000-0000-000053030000}"/>
    <cellStyle name="Link Units (0)" xfId="3255" xr:uid="{00000000-0005-0000-0000-000054030000}"/>
    <cellStyle name="Link Units (1)" xfId="3256" xr:uid="{00000000-0005-0000-0000-000055030000}"/>
    <cellStyle name="Link Units (2)" xfId="3257" xr:uid="{00000000-0005-0000-0000-000056030000}"/>
    <cellStyle name="Linked Cell" xfId="2460" builtinId="24" customBuiltin="1"/>
    <cellStyle name="Linked Cell 2" xfId="291" xr:uid="{00000000-0005-0000-0000-000058030000}"/>
    <cellStyle name="Linked Cell 2 2" xfId="3258" xr:uid="{00000000-0005-0000-0000-000059030000}"/>
    <cellStyle name="Member" xfId="2736" xr:uid="{00000000-0005-0000-0000-00005A030000}"/>
    <cellStyle name="Member 2" xfId="2737" xr:uid="{00000000-0005-0000-0000-00005B030000}"/>
    <cellStyle name="Member 2 2" xfId="2738" xr:uid="{00000000-0005-0000-0000-00005C030000}"/>
    <cellStyle name="Member 3" xfId="2739" xr:uid="{00000000-0005-0000-0000-00005D030000}"/>
    <cellStyle name="Member 3 2" xfId="2740" xr:uid="{00000000-0005-0000-0000-00005E030000}"/>
    <cellStyle name="Member 4" xfId="2875" xr:uid="{00000000-0005-0000-0000-00005F030000}"/>
    <cellStyle name="Member 4 2" xfId="2981" xr:uid="{00000000-0005-0000-0000-000060030000}"/>
    <cellStyle name="Member 5" xfId="3008" xr:uid="{00000000-0005-0000-0000-000061030000}"/>
    <cellStyle name="Member 5 2" xfId="3056" xr:uid="{00000000-0005-0000-0000-000062030000}"/>
    <cellStyle name="my style" xfId="3259" xr:uid="{00000000-0005-0000-0000-000063030000}"/>
    <cellStyle name="Negative Dollar" xfId="2550" xr:uid="{00000000-0005-0000-0000-000064030000}"/>
    <cellStyle name="Negative Dollar 2" xfId="2741" xr:uid="{00000000-0005-0000-0000-000065030000}"/>
    <cellStyle name="Neutral" xfId="2456" builtinId="28" customBuiltin="1"/>
    <cellStyle name="Neutral 2" xfId="292" xr:uid="{00000000-0005-0000-0000-000067030000}"/>
    <cellStyle name="Neutral 2 2" xfId="3260" xr:uid="{00000000-0005-0000-0000-000068030000}"/>
    <cellStyle name="Normal" xfId="0" builtinId="0"/>
    <cellStyle name="Normal - Style1" xfId="2742" xr:uid="{00000000-0005-0000-0000-00006A030000}"/>
    <cellStyle name="Normal - Style1 2" xfId="3261" xr:uid="{00000000-0005-0000-0000-00006B030000}"/>
    <cellStyle name="Normal - Style1 3" xfId="3545" xr:uid="{00000000-0005-0000-0000-00006C030000}"/>
    <cellStyle name="Normal 10" xfId="293" xr:uid="{00000000-0005-0000-0000-00006D030000}"/>
    <cellStyle name="Normal 10 10" xfId="294" xr:uid="{00000000-0005-0000-0000-00006E030000}"/>
    <cellStyle name="Normal 10 11" xfId="295" xr:uid="{00000000-0005-0000-0000-00006F030000}"/>
    <cellStyle name="Normal 10 12" xfId="296" xr:uid="{00000000-0005-0000-0000-000070030000}"/>
    <cellStyle name="Normal 10 13" xfId="297" xr:uid="{00000000-0005-0000-0000-000071030000}"/>
    <cellStyle name="Normal 10 14" xfId="298" xr:uid="{00000000-0005-0000-0000-000072030000}"/>
    <cellStyle name="Normal 10 15" xfId="299" xr:uid="{00000000-0005-0000-0000-000073030000}"/>
    <cellStyle name="Normal 10 16" xfId="300" xr:uid="{00000000-0005-0000-0000-000074030000}"/>
    <cellStyle name="Normal 10 17" xfId="301" xr:uid="{00000000-0005-0000-0000-000075030000}"/>
    <cellStyle name="Normal 10 18" xfId="302" xr:uid="{00000000-0005-0000-0000-000076030000}"/>
    <cellStyle name="Normal 10 19" xfId="303" xr:uid="{00000000-0005-0000-0000-000077030000}"/>
    <cellStyle name="Normal 10 2" xfId="304" xr:uid="{00000000-0005-0000-0000-000078030000}"/>
    <cellStyle name="Normal 10 2 2" xfId="305" xr:uid="{00000000-0005-0000-0000-000079030000}"/>
    <cellStyle name="Normal 10 2 2 10" xfId="306" xr:uid="{00000000-0005-0000-0000-00007A030000}"/>
    <cellStyle name="Normal 10 2 2 11" xfId="307" xr:uid="{00000000-0005-0000-0000-00007B030000}"/>
    <cellStyle name="Normal 10 2 2 12" xfId="308" xr:uid="{00000000-0005-0000-0000-00007C030000}"/>
    <cellStyle name="Normal 10 2 2 13" xfId="309" xr:uid="{00000000-0005-0000-0000-00007D030000}"/>
    <cellStyle name="Normal 10 2 2 14" xfId="310" xr:uid="{00000000-0005-0000-0000-00007E030000}"/>
    <cellStyle name="Normal 10 2 2 15" xfId="311" xr:uid="{00000000-0005-0000-0000-00007F030000}"/>
    <cellStyle name="Normal 10 2 2 16" xfId="312" xr:uid="{00000000-0005-0000-0000-000080030000}"/>
    <cellStyle name="Normal 10 2 2 17" xfId="313" xr:uid="{00000000-0005-0000-0000-000081030000}"/>
    <cellStyle name="Normal 10 2 2 18" xfId="314" xr:uid="{00000000-0005-0000-0000-000082030000}"/>
    <cellStyle name="Normal 10 2 2 19" xfId="315" xr:uid="{00000000-0005-0000-0000-000083030000}"/>
    <cellStyle name="Normal 10 2 2 2" xfId="316" xr:uid="{00000000-0005-0000-0000-000084030000}"/>
    <cellStyle name="Normal 10 2 2 20" xfId="317" xr:uid="{00000000-0005-0000-0000-000085030000}"/>
    <cellStyle name="Normal 10 2 2 21" xfId="318" xr:uid="{00000000-0005-0000-0000-000086030000}"/>
    <cellStyle name="Normal 10 2 2 3" xfId="319" xr:uid="{00000000-0005-0000-0000-000087030000}"/>
    <cellStyle name="Normal 10 2 2 4" xfId="320" xr:uid="{00000000-0005-0000-0000-000088030000}"/>
    <cellStyle name="Normal 10 2 2 5" xfId="321" xr:uid="{00000000-0005-0000-0000-000089030000}"/>
    <cellStyle name="Normal 10 2 2 6" xfId="322" xr:uid="{00000000-0005-0000-0000-00008A030000}"/>
    <cellStyle name="Normal 10 2 2 7" xfId="323" xr:uid="{00000000-0005-0000-0000-00008B030000}"/>
    <cellStyle name="Normal 10 2 2 8" xfId="324" xr:uid="{00000000-0005-0000-0000-00008C030000}"/>
    <cellStyle name="Normal 10 2 2 9" xfId="325" xr:uid="{00000000-0005-0000-0000-00008D030000}"/>
    <cellStyle name="Normal 10 2 2_2012 TEP Rates (3)" xfId="3637" xr:uid="{00000000-0005-0000-0000-00008E030000}"/>
    <cellStyle name="Normal 10 2 3" xfId="326" xr:uid="{00000000-0005-0000-0000-00008F030000}"/>
    <cellStyle name="Normal 10 2 4" xfId="327" xr:uid="{00000000-0005-0000-0000-000090030000}"/>
    <cellStyle name="Normal 10 2 4 10" xfId="328" xr:uid="{00000000-0005-0000-0000-000091030000}"/>
    <cellStyle name="Normal 10 2 4 11" xfId="329" xr:uid="{00000000-0005-0000-0000-000092030000}"/>
    <cellStyle name="Normal 10 2 4 12" xfId="330" xr:uid="{00000000-0005-0000-0000-000093030000}"/>
    <cellStyle name="Normal 10 2 4 13" xfId="331" xr:uid="{00000000-0005-0000-0000-000094030000}"/>
    <cellStyle name="Normal 10 2 4 14" xfId="332" xr:uid="{00000000-0005-0000-0000-000095030000}"/>
    <cellStyle name="Normal 10 2 4 15" xfId="333" xr:uid="{00000000-0005-0000-0000-000096030000}"/>
    <cellStyle name="Normal 10 2 4 16" xfId="334" xr:uid="{00000000-0005-0000-0000-000097030000}"/>
    <cellStyle name="Normal 10 2 4 17" xfId="335" xr:uid="{00000000-0005-0000-0000-000098030000}"/>
    <cellStyle name="Normal 10 2 4 18" xfId="336" xr:uid="{00000000-0005-0000-0000-000099030000}"/>
    <cellStyle name="Normal 10 2 4 2" xfId="337" xr:uid="{00000000-0005-0000-0000-00009A030000}"/>
    <cellStyle name="Normal 10 2 4 3" xfId="338" xr:uid="{00000000-0005-0000-0000-00009B030000}"/>
    <cellStyle name="Normal 10 2 4 4" xfId="339" xr:uid="{00000000-0005-0000-0000-00009C030000}"/>
    <cellStyle name="Normal 10 2 4 5" xfId="340" xr:uid="{00000000-0005-0000-0000-00009D030000}"/>
    <cellStyle name="Normal 10 2 4 6" xfId="341" xr:uid="{00000000-0005-0000-0000-00009E030000}"/>
    <cellStyle name="Normal 10 2 4 7" xfId="342" xr:uid="{00000000-0005-0000-0000-00009F030000}"/>
    <cellStyle name="Normal 10 2 4 8" xfId="343" xr:uid="{00000000-0005-0000-0000-0000A0030000}"/>
    <cellStyle name="Normal 10 2 4 9" xfId="344" xr:uid="{00000000-0005-0000-0000-0000A1030000}"/>
    <cellStyle name="Normal 10 2 4_2012 TEP Rates (3)" xfId="3638" xr:uid="{00000000-0005-0000-0000-0000A2030000}"/>
    <cellStyle name="Normal 10 2 5" xfId="345" xr:uid="{00000000-0005-0000-0000-0000A3030000}"/>
    <cellStyle name="Normal 10 2 5 10" xfId="346" xr:uid="{00000000-0005-0000-0000-0000A4030000}"/>
    <cellStyle name="Normal 10 2 5 11" xfId="347" xr:uid="{00000000-0005-0000-0000-0000A5030000}"/>
    <cellStyle name="Normal 10 2 5 12" xfId="348" xr:uid="{00000000-0005-0000-0000-0000A6030000}"/>
    <cellStyle name="Normal 10 2 5 13" xfId="349" xr:uid="{00000000-0005-0000-0000-0000A7030000}"/>
    <cellStyle name="Normal 10 2 5 14" xfId="350" xr:uid="{00000000-0005-0000-0000-0000A8030000}"/>
    <cellStyle name="Normal 10 2 5 15" xfId="351" xr:uid="{00000000-0005-0000-0000-0000A9030000}"/>
    <cellStyle name="Normal 10 2 5 16" xfId="352" xr:uid="{00000000-0005-0000-0000-0000AA030000}"/>
    <cellStyle name="Normal 10 2 5 17" xfId="353" xr:uid="{00000000-0005-0000-0000-0000AB030000}"/>
    <cellStyle name="Normal 10 2 5 18" xfId="354" xr:uid="{00000000-0005-0000-0000-0000AC030000}"/>
    <cellStyle name="Normal 10 2 5 2" xfId="355" xr:uid="{00000000-0005-0000-0000-0000AD030000}"/>
    <cellStyle name="Normal 10 2 5 3" xfId="356" xr:uid="{00000000-0005-0000-0000-0000AE030000}"/>
    <cellStyle name="Normal 10 2 5 4" xfId="357" xr:uid="{00000000-0005-0000-0000-0000AF030000}"/>
    <cellStyle name="Normal 10 2 5 5" xfId="358" xr:uid="{00000000-0005-0000-0000-0000B0030000}"/>
    <cellStyle name="Normal 10 2 5 6" xfId="359" xr:uid="{00000000-0005-0000-0000-0000B1030000}"/>
    <cellStyle name="Normal 10 2 5 7" xfId="360" xr:uid="{00000000-0005-0000-0000-0000B2030000}"/>
    <cellStyle name="Normal 10 2 5 8" xfId="361" xr:uid="{00000000-0005-0000-0000-0000B3030000}"/>
    <cellStyle name="Normal 10 2 5 9" xfId="362" xr:uid="{00000000-0005-0000-0000-0000B4030000}"/>
    <cellStyle name="Normal 10 2 5_2012 TEP Rates (3)" xfId="3639" xr:uid="{00000000-0005-0000-0000-0000B5030000}"/>
    <cellStyle name="Normal 10 2_2012 TEP Rates (3)" xfId="3640" xr:uid="{00000000-0005-0000-0000-0000B6030000}"/>
    <cellStyle name="Normal 10 20" xfId="363" xr:uid="{00000000-0005-0000-0000-0000B7030000}"/>
    <cellStyle name="Normal 10 21" xfId="364" xr:uid="{00000000-0005-0000-0000-0000B8030000}"/>
    <cellStyle name="Normal 10 22" xfId="365" xr:uid="{00000000-0005-0000-0000-0000B9030000}"/>
    <cellStyle name="Normal 10 23" xfId="366" xr:uid="{00000000-0005-0000-0000-0000BA030000}"/>
    <cellStyle name="Normal 10 3" xfId="367" xr:uid="{00000000-0005-0000-0000-0000BB030000}"/>
    <cellStyle name="Normal 10 4" xfId="368" xr:uid="{00000000-0005-0000-0000-0000BC030000}"/>
    <cellStyle name="Normal 10 5" xfId="369" xr:uid="{00000000-0005-0000-0000-0000BD030000}"/>
    <cellStyle name="Normal 10 6" xfId="370" xr:uid="{00000000-0005-0000-0000-0000BE030000}"/>
    <cellStyle name="Normal 10 6 10" xfId="371" xr:uid="{00000000-0005-0000-0000-0000BF030000}"/>
    <cellStyle name="Normal 10 6 11" xfId="372" xr:uid="{00000000-0005-0000-0000-0000C0030000}"/>
    <cellStyle name="Normal 10 6 12" xfId="373" xr:uid="{00000000-0005-0000-0000-0000C1030000}"/>
    <cellStyle name="Normal 10 6 13" xfId="374" xr:uid="{00000000-0005-0000-0000-0000C2030000}"/>
    <cellStyle name="Normal 10 6 14" xfId="375" xr:uid="{00000000-0005-0000-0000-0000C3030000}"/>
    <cellStyle name="Normal 10 6 15" xfId="376" xr:uid="{00000000-0005-0000-0000-0000C4030000}"/>
    <cellStyle name="Normal 10 6 16" xfId="377" xr:uid="{00000000-0005-0000-0000-0000C5030000}"/>
    <cellStyle name="Normal 10 6 17" xfId="378" xr:uid="{00000000-0005-0000-0000-0000C6030000}"/>
    <cellStyle name="Normal 10 6 18" xfId="379" xr:uid="{00000000-0005-0000-0000-0000C7030000}"/>
    <cellStyle name="Normal 10 6 2" xfId="380" xr:uid="{00000000-0005-0000-0000-0000C8030000}"/>
    <cellStyle name="Normal 10 6 3" xfId="381" xr:uid="{00000000-0005-0000-0000-0000C9030000}"/>
    <cellStyle name="Normal 10 6 4" xfId="382" xr:uid="{00000000-0005-0000-0000-0000CA030000}"/>
    <cellStyle name="Normal 10 6 5" xfId="383" xr:uid="{00000000-0005-0000-0000-0000CB030000}"/>
    <cellStyle name="Normal 10 6 6" xfId="384" xr:uid="{00000000-0005-0000-0000-0000CC030000}"/>
    <cellStyle name="Normal 10 6 7" xfId="385" xr:uid="{00000000-0005-0000-0000-0000CD030000}"/>
    <cellStyle name="Normal 10 6 8" xfId="386" xr:uid="{00000000-0005-0000-0000-0000CE030000}"/>
    <cellStyle name="Normal 10 6 9" xfId="387" xr:uid="{00000000-0005-0000-0000-0000CF030000}"/>
    <cellStyle name="Normal 10 6_2012 TEP Rates (3)" xfId="3641" xr:uid="{00000000-0005-0000-0000-0000D0030000}"/>
    <cellStyle name="Normal 10 7" xfId="388" xr:uid="{00000000-0005-0000-0000-0000D1030000}"/>
    <cellStyle name="Normal 10 8" xfId="389" xr:uid="{00000000-0005-0000-0000-0000D2030000}"/>
    <cellStyle name="Normal 10 9" xfId="390" xr:uid="{00000000-0005-0000-0000-0000D3030000}"/>
    <cellStyle name="Normal 10_2012 TEP Rates (3)" xfId="3642" xr:uid="{00000000-0005-0000-0000-0000D4030000}"/>
    <cellStyle name="Normal 100" xfId="2972" xr:uid="{00000000-0005-0000-0000-0000D5030000}"/>
    <cellStyle name="Normal 101" xfId="2973" xr:uid="{00000000-0005-0000-0000-0000D6030000}"/>
    <cellStyle name="Normal 102" xfId="2974" xr:uid="{00000000-0005-0000-0000-0000D7030000}"/>
    <cellStyle name="Normal 103" xfId="2969" xr:uid="{00000000-0005-0000-0000-0000D8030000}"/>
    <cellStyle name="Normal 104" xfId="2976" xr:uid="{00000000-0005-0000-0000-0000D9030000}"/>
    <cellStyle name="Normal 105" xfId="3003" xr:uid="{00000000-0005-0000-0000-0000DA030000}"/>
    <cellStyle name="Normal 105 2" xfId="3036" xr:uid="{00000000-0005-0000-0000-0000DB030000}"/>
    <cellStyle name="Normal 105 2 2" xfId="3066" xr:uid="{00000000-0005-0000-0000-0000DC030000}"/>
    <cellStyle name="Normal 105 3" xfId="3014" xr:uid="{00000000-0005-0000-0000-0000DD030000}"/>
    <cellStyle name="Normal 106" xfId="3015" xr:uid="{00000000-0005-0000-0000-0000DE030000}"/>
    <cellStyle name="Normal 107" xfId="3016" xr:uid="{00000000-0005-0000-0000-0000DF030000}"/>
    <cellStyle name="Normal 108" xfId="3017" xr:uid="{00000000-0005-0000-0000-0000E0030000}"/>
    <cellStyle name="Normal 109" xfId="3018" xr:uid="{00000000-0005-0000-0000-0000E1030000}"/>
    <cellStyle name="Normal 11" xfId="391" xr:uid="{00000000-0005-0000-0000-0000E2030000}"/>
    <cellStyle name="Normal 11 10" xfId="392" xr:uid="{00000000-0005-0000-0000-0000E3030000}"/>
    <cellStyle name="Normal 11 11" xfId="393" xr:uid="{00000000-0005-0000-0000-0000E4030000}"/>
    <cellStyle name="Normal 11 12" xfId="394" xr:uid="{00000000-0005-0000-0000-0000E5030000}"/>
    <cellStyle name="Normal 11 13" xfId="395" xr:uid="{00000000-0005-0000-0000-0000E6030000}"/>
    <cellStyle name="Normal 11 14" xfId="396" xr:uid="{00000000-0005-0000-0000-0000E7030000}"/>
    <cellStyle name="Normal 11 15" xfId="397" xr:uid="{00000000-0005-0000-0000-0000E8030000}"/>
    <cellStyle name="Normal 11 16" xfId="398" xr:uid="{00000000-0005-0000-0000-0000E9030000}"/>
    <cellStyle name="Normal 11 17" xfId="399" xr:uid="{00000000-0005-0000-0000-0000EA030000}"/>
    <cellStyle name="Normal 11 18" xfId="400" xr:uid="{00000000-0005-0000-0000-0000EB030000}"/>
    <cellStyle name="Normal 11 19" xfId="401" xr:uid="{00000000-0005-0000-0000-0000EC030000}"/>
    <cellStyle name="Normal 11 2" xfId="402" xr:uid="{00000000-0005-0000-0000-0000ED030000}"/>
    <cellStyle name="Normal 11 2 2" xfId="403" xr:uid="{00000000-0005-0000-0000-0000EE030000}"/>
    <cellStyle name="Normal 11 2 2 10" xfId="404" xr:uid="{00000000-0005-0000-0000-0000EF030000}"/>
    <cellStyle name="Normal 11 2 2 11" xfId="405" xr:uid="{00000000-0005-0000-0000-0000F0030000}"/>
    <cellStyle name="Normal 11 2 2 12" xfId="406" xr:uid="{00000000-0005-0000-0000-0000F1030000}"/>
    <cellStyle name="Normal 11 2 2 13" xfId="407" xr:uid="{00000000-0005-0000-0000-0000F2030000}"/>
    <cellStyle name="Normal 11 2 2 14" xfId="408" xr:uid="{00000000-0005-0000-0000-0000F3030000}"/>
    <cellStyle name="Normal 11 2 2 15" xfId="409" xr:uid="{00000000-0005-0000-0000-0000F4030000}"/>
    <cellStyle name="Normal 11 2 2 16" xfId="410" xr:uid="{00000000-0005-0000-0000-0000F5030000}"/>
    <cellStyle name="Normal 11 2 2 17" xfId="411" xr:uid="{00000000-0005-0000-0000-0000F6030000}"/>
    <cellStyle name="Normal 11 2 2 18" xfId="412" xr:uid="{00000000-0005-0000-0000-0000F7030000}"/>
    <cellStyle name="Normal 11 2 2 2" xfId="413" xr:uid="{00000000-0005-0000-0000-0000F8030000}"/>
    <cellStyle name="Normal 11 2 2 3" xfId="414" xr:uid="{00000000-0005-0000-0000-0000F9030000}"/>
    <cellStyle name="Normal 11 2 2 4" xfId="415" xr:uid="{00000000-0005-0000-0000-0000FA030000}"/>
    <cellStyle name="Normal 11 2 2 5" xfId="416" xr:uid="{00000000-0005-0000-0000-0000FB030000}"/>
    <cellStyle name="Normal 11 2 2 6" xfId="417" xr:uid="{00000000-0005-0000-0000-0000FC030000}"/>
    <cellStyle name="Normal 11 2 2 7" xfId="418" xr:uid="{00000000-0005-0000-0000-0000FD030000}"/>
    <cellStyle name="Normal 11 2 2 8" xfId="419" xr:uid="{00000000-0005-0000-0000-0000FE030000}"/>
    <cellStyle name="Normal 11 2 2 9" xfId="420" xr:uid="{00000000-0005-0000-0000-0000FF030000}"/>
    <cellStyle name="Normal 11 2 2_2012 TEP Rates (3)" xfId="3643" xr:uid="{00000000-0005-0000-0000-000000040000}"/>
    <cellStyle name="Normal 11 2 3" xfId="421" xr:uid="{00000000-0005-0000-0000-000001040000}"/>
    <cellStyle name="Normal 11 2 3 10" xfId="422" xr:uid="{00000000-0005-0000-0000-000002040000}"/>
    <cellStyle name="Normal 11 2 3 11" xfId="423" xr:uid="{00000000-0005-0000-0000-000003040000}"/>
    <cellStyle name="Normal 11 2 3 12" xfId="424" xr:uid="{00000000-0005-0000-0000-000004040000}"/>
    <cellStyle name="Normal 11 2 3 13" xfId="425" xr:uid="{00000000-0005-0000-0000-000005040000}"/>
    <cellStyle name="Normal 11 2 3 14" xfId="426" xr:uid="{00000000-0005-0000-0000-000006040000}"/>
    <cellStyle name="Normal 11 2 3 15" xfId="427" xr:uid="{00000000-0005-0000-0000-000007040000}"/>
    <cellStyle name="Normal 11 2 3 16" xfId="428" xr:uid="{00000000-0005-0000-0000-000008040000}"/>
    <cellStyle name="Normal 11 2 3 17" xfId="429" xr:uid="{00000000-0005-0000-0000-000009040000}"/>
    <cellStyle name="Normal 11 2 3 18" xfId="430" xr:uid="{00000000-0005-0000-0000-00000A040000}"/>
    <cellStyle name="Normal 11 2 3 2" xfId="431" xr:uid="{00000000-0005-0000-0000-00000B040000}"/>
    <cellStyle name="Normal 11 2 3 3" xfId="432" xr:uid="{00000000-0005-0000-0000-00000C040000}"/>
    <cellStyle name="Normal 11 2 3 4" xfId="433" xr:uid="{00000000-0005-0000-0000-00000D040000}"/>
    <cellStyle name="Normal 11 2 3 5" xfId="434" xr:uid="{00000000-0005-0000-0000-00000E040000}"/>
    <cellStyle name="Normal 11 2 3 6" xfId="435" xr:uid="{00000000-0005-0000-0000-00000F040000}"/>
    <cellStyle name="Normal 11 2 3 7" xfId="436" xr:uid="{00000000-0005-0000-0000-000010040000}"/>
    <cellStyle name="Normal 11 2 3 8" xfId="437" xr:uid="{00000000-0005-0000-0000-000011040000}"/>
    <cellStyle name="Normal 11 2 3 9" xfId="438" xr:uid="{00000000-0005-0000-0000-000012040000}"/>
    <cellStyle name="Normal 11 2 3_2012 TEP Rates (3)" xfId="3644" xr:uid="{00000000-0005-0000-0000-000013040000}"/>
    <cellStyle name="Normal 11 2 4" xfId="439" xr:uid="{00000000-0005-0000-0000-000014040000}"/>
    <cellStyle name="Normal 11 2 4 10" xfId="440" xr:uid="{00000000-0005-0000-0000-000015040000}"/>
    <cellStyle name="Normal 11 2 4 11" xfId="441" xr:uid="{00000000-0005-0000-0000-000016040000}"/>
    <cellStyle name="Normal 11 2 4 12" xfId="442" xr:uid="{00000000-0005-0000-0000-000017040000}"/>
    <cellStyle name="Normal 11 2 4 13" xfId="443" xr:uid="{00000000-0005-0000-0000-000018040000}"/>
    <cellStyle name="Normal 11 2 4 14" xfId="444" xr:uid="{00000000-0005-0000-0000-000019040000}"/>
    <cellStyle name="Normal 11 2 4 15" xfId="445" xr:uid="{00000000-0005-0000-0000-00001A040000}"/>
    <cellStyle name="Normal 11 2 4 16" xfId="446" xr:uid="{00000000-0005-0000-0000-00001B040000}"/>
    <cellStyle name="Normal 11 2 4 17" xfId="447" xr:uid="{00000000-0005-0000-0000-00001C040000}"/>
    <cellStyle name="Normal 11 2 4 18" xfId="448" xr:uid="{00000000-0005-0000-0000-00001D040000}"/>
    <cellStyle name="Normal 11 2 4 2" xfId="449" xr:uid="{00000000-0005-0000-0000-00001E040000}"/>
    <cellStyle name="Normal 11 2 4 3" xfId="450" xr:uid="{00000000-0005-0000-0000-00001F040000}"/>
    <cellStyle name="Normal 11 2 4 4" xfId="451" xr:uid="{00000000-0005-0000-0000-000020040000}"/>
    <cellStyle name="Normal 11 2 4 5" xfId="452" xr:uid="{00000000-0005-0000-0000-000021040000}"/>
    <cellStyle name="Normal 11 2 4 6" xfId="453" xr:uid="{00000000-0005-0000-0000-000022040000}"/>
    <cellStyle name="Normal 11 2 4 7" xfId="454" xr:uid="{00000000-0005-0000-0000-000023040000}"/>
    <cellStyle name="Normal 11 2 4 8" xfId="455" xr:uid="{00000000-0005-0000-0000-000024040000}"/>
    <cellStyle name="Normal 11 2 4 9" xfId="456" xr:uid="{00000000-0005-0000-0000-000025040000}"/>
    <cellStyle name="Normal 11 2 4_2012 TEP Rates (3)" xfId="3645" xr:uid="{00000000-0005-0000-0000-000026040000}"/>
    <cellStyle name="Normal 11 2_2012 TEP Rates (3)" xfId="3646" xr:uid="{00000000-0005-0000-0000-000027040000}"/>
    <cellStyle name="Normal 11 20" xfId="457" xr:uid="{00000000-0005-0000-0000-000028040000}"/>
    <cellStyle name="Normal 11 21" xfId="458" xr:uid="{00000000-0005-0000-0000-000029040000}"/>
    <cellStyle name="Normal 11 22" xfId="459" xr:uid="{00000000-0005-0000-0000-00002A040000}"/>
    <cellStyle name="Normal 11 3" xfId="460" xr:uid="{00000000-0005-0000-0000-00002B040000}"/>
    <cellStyle name="Normal 11 3 10" xfId="461" xr:uid="{00000000-0005-0000-0000-00002C040000}"/>
    <cellStyle name="Normal 11 3 11" xfId="462" xr:uid="{00000000-0005-0000-0000-00002D040000}"/>
    <cellStyle name="Normal 11 3 12" xfId="463" xr:uid="{00000000-0005-0000-0000-00002E040000}"/>
    <cellStyle name="Normal 11 3 13" xfId="464" xr:uid="{00000000-0005-0000-0000-00002F040000}"/>
    <cellStyle name="Normal 11 3 14" xfId="465" xr:uid="{00000000-0005-0000-0000-000030040000}"/>
    <cellStyle name="Normal 11 3 15" xfId="466" xr:uid="{00000000-0005-0000-0000-000031040000}"/>
    <cellStyle name="Normal 11 3 16" xfId="467" xr:uid="{00000000-0005-0000-0000-000032040000}"/>
    <cellStyle name="Normal 11 3 17" xfId="468" xr:uid="{00000000-0005-0000-0000-000033040000}"/>
    <cellStyle name="Normal 11 3 18" xfId="469" xr:uid="{00000000-0005-0000-0000-000034040000}"/>
    <cellStyle name="Normal 11 3 2" xfId="470" xr:uid="{00000000-0005-0000-0000-000035040000}"/>
    <cellStyle name="Normal 11 3 3" xfId="471" xr:uid="{00000000-0005-0000-0000-000036040000}"/>
    <cellStyle name="Normal 11 3 4" xfId="472" xr:uid="{00000000-0005-0000-0000-000037040000}"/>
    <cellStyle name="Normal 11 3 5" xfId="473" xr:uid="{00000000-0005-0000-0000-000038040000}"/>
    <cellStyle name="Normal 11 3 6" xfId="474" xr:uid="{00000000-0005-0000-0000-000039040000}"/>
    <cellStyle name="Normal 11 3 7" xfId="475" xr:uid="{00000000-0005-0000-0000-00003A040000}"/>
    <cellStyle name="Normal 11 3 8" xfId="476" xr:uid="{00000000-0005-0000-0000-00003B040000}"/>
    <cellStyle name="Normal 11 3 9" xfId="477" xr:uid="{00000000-0005-0000-0000-00003C040000}"/>
    <cellStyle name="Normal 11 3_2012 TEP Rates (3)" xfId="3647" xr:uid="{00000000-0005-0000-0000-00003D040000}"/>
    <cellStyle name="Normal 11 4" xfId="478" xr:uid="{00000000-0005-0000-0000-00003E040000}"/>
    <cellStyle name="Normal 11 5" xfId="479" xr:uid="{00000000-0005-0000-0000-00003F040000}"/>
    <cellStyle name="Normal 11 6" xfId="480" xr:uid="{00000000-0005-0000-0000-000040040000}"/>
    <cellStyle name="Normal 11 7" xfId="481" xr:uid="{00000000-0005-0000-0000-000041040000}"/>
    <cellStyle name="Normal 11 8" xfId="482" xr:uid="{00000000-0005-0000-0000-000042040000}"/>
    <cellStyle name="Normal 11 9" xfId="483" xr:uid="{00000000-0005-0000-0000-000043040000}"/>
    <cellStyle name="Normal 11_2012 TEP Rates (3)" xfId="3648" xr:uid="{00000000-0005-0000-0000-000044040000}"/>
    <cellStyle name="Normal 110" xfId="3019" xr:uid="{00000000-0005-0000-0000-000045040000}"/>
    <cellStyle name="Normal 111" xfId="3020" xr:uid="{00000000-0005-0000-0000-000046040000}"/>
    <cellStyle name="Normal 112" xfId="3027" xr:uid="{00000000-0005-0000-0000-000047040000}"/>
    <cellStyle name="Normal 112 2" xfId="3546" xr:uid="{00000000-0005-0000-0000-000048040000}"/>
    <cellStyle name="Normal 112 2 2" xfId="4020" xr:uid="{00000000-0005-0000-0000-000049040000}"/>
    <cellStyle name="Normal 112 3" xfId="3785" xr:uid="{00000000-0005-0000-0000-00004A040000}"/>
    <cellStyle name="Normal 113" xfId="3032" xr:uid="{00000000-0005-0000-0000-00004B040000}"/>
    <cellStyle name="Normal 113 2" xfId="3547" xr:uid="{00000000-0005-0000-0000-00004C040000}"/>
    <cellStyle name="Normal 113 2 2" xfId="4021" xr:uid="{00000000-0005-0000-0000-00004D040000}"/>
    <cellStyle name="Normal 113 3" xfId="3790" xr:uid="{00000000-0005-0000-0000-00004E040000}"/>
    <cellStyle name="Normal 114" xfId="3039" xr:uid="{00000000-0005-0000-0000-00004F040000}"/>
    <cellStyle name="Normal 114 2" xfId="3548" xr:uid="{00000000-0005-0000-0000-000050040000}"/>
    <cellStyle name="Normal 114 2 2" xfId="4022" xr:uid="{00000000-0005-0000-0000-000051040000}"/>
    <cellStyle name="Normal 114 3" xfId="3793" xr:uid="{00000000-0005-0000-0000-000052040000}"/>
    <cellStyle name="Normal 115" xfId="3040" xr:uid="{00000000-0005-0000-0000-000053040000}"/>
    <cellStyle name="Normal 115 2" xfId="3549" xr:uid="{00000000-0005-0000-0000-000054040000}"/>
    <cellStyle name="Normal 115 2 2" xfId="4023" xr:uid="{00000000-0005-0000-0000-000055040000}"/>
    <cellStyle name="Normal 115 3" xfId="3794" xr:uid="{00000000-0005-0000-0000-000056040000}"/>
    <cellStyle name="Normal 116" xfId="3041" xr:uid="{00000000-0005-0000-0000-000057040000}"/>
    <cellStyle name="Normal 116 2" xfId="3550" xr:uid="{00000000-0005-0000-0000-000058040000}"/>
    <cellStyle name="Normal 116 2 2" xfId="4024" xr:uid="{00000000-0005-0000-0000-000059040000}"/>
    <cellStyle name="Normal 116 3" xfId="3795" xr:uid="{00000000-0005-0000-0000-00005A040000}"/>
    <cellStyle name="Normal 117" xfId="3042" xr:uid="{00000000-0005-0000-0000-00005B040000}"/>
    <cellStyle name="Normal 117 2" xfId="3551" xr:uid="{00000000-0005-0000-0000-00005C040000}"/>
    <cellStyle name="Normal 117 2 2" xfId="4025" xr:uid="{00000000-0005-0000-0000-00005D040000}"/>
    <cellStyle name="Normal 117 3" xfId="3796" xr:uid="{00000000-0005-0000-0000-00005E040000}"/>
    <cellStyle name="Normal 118" xfId="3012" xr:uid="{00000000-0005-0000-0000-00005F040000}"/>
    <cellStyle name="Normal 118 2" xfId="3060" xr:uid="{00000000-0005-0000-0000-000060040000}"/>
    <cellStyle name="Normal 119" xfId="3037" xr:uid="{00000000-0005-0000-0000-000061040000}"/>
    <cellStyle name="Normal 119 2" xfId="3067" xr:uid="{00000000-0005-0000-0000-000062040000}"/>
    <cellStyle name="Normal 12" xfId="484" xr:uid="{00000000-0005-0000-0000-000063040000}"/>
    <cellStyle name="Normal 12 10" xfId="485" xr:uid="{00000000-0005-0000-0000-000064040000}"/>
    <cellStyle name="Normal 12 11" xfId="486" xr:uid="{00000000-0005-0000-0000-000065040000}"/>
    <cellStyle name="Normal 12 12" xfId="487" xr:uid="{00000000-0005-0000-0000-000066040000}"/>
    <cellStyle name="Normal 12 13" xfId="488" xr:uid="{00000000-0005-0000-0000-000067040000}"/>
    <cellStyle name="Normal 12 14" xfId="489" xr:uid="{00000000-0005-0000-0000-000068040000}"/>
    <cellStyle name="Normal 12 15" xfId="490" xr:uid="{00000000-0005-0000-0000-000069040000}"/>
    <cellStyle name="Normal 12 16" xfId="491" xr:uid="{00000000-0005-0000-0000-00006A040000}"/>
    <cellStyle name="Normal 12 17" xfId="492" xr:uid="{00000000-0005-0000-0000-00006B040000}"/>
    <cellStyle name="Normal 12 18" xfId="493" xr:uid="{00000000-0005-0000-0000-00006C040000}"/>
    <cellStyle name="Normal 12 19" xfId="494" xr:uid="{00000000-0005-0000-0000-00006D040000}"/>
    <cellStyle name="Normal 12 2" xfId="495" xr:uid="{00000000-0005-0000-0000-00006E040000}"/>
    <cellStyle name="Normal 12 2 10" xfId="496" xr:uid="{00000000-0005-0000-0000-00006F040000}"/>
    <cellStyle name="Normal 12 2 11" xfId="497" xr:uid="{00000000-0005-0000-0000-000070040000}"/>
    <cellStyle name="Normal 12 2 12" xfId="498" xr:uid="{00000000-0005-0000-0000-000071040000}"/>
    <cellStyle name="Normal 12 2 13" xfId="499" xr:uid="{00000000-0005-0000-0000-000072040000}"/>
    <cellStyle name="Normal 12 2 14" xfId="500" xr:uid="{00000000-0005-0000-0000-000073040000}"/>
    <cellStyle name="Normal 12 2 15" xfId="501" xr:uid="{00000000-0005-0000-0000-000074040000}"/>
    <cellStyle name="Normal 12 2 16" xfId="502" xr:uid="{00000000-0005-0000-0000-000075040000}"/>
    <cellStyle name="Normal 12 2 17" xfId="503" xr:uid="{00000000-0005-0000-0000-000076040000}"/>
    <cellStyle name="Normal 12 2 18" xfId="504" xr:uid="{00000000-0005-0000-0000-000077040000}"/>
    <cellStyle name="Normal 12 2 2" xfId="505" xr:uid="{00000000-0005-0000-0000-000078040000}"/>
    <cellStyle name="Normal 12 2 3" xfId="506" xr:uid="{00000000-0005-0000-0000-000079040000}"/>
    <cellStyle name="Normal 12 2 4" xfId="507" xr:uid="{00000000-0005-0000-0000-00007A040000}"/>
    <cellStyle name="Normal 12 2 5" xfId="508" xr:uid="{00000000-0005-0000-0000-00007B040000}"/>
    <cellStyle name="Normal 12 2 6" xfId="509" xr:uid="{00000000-0005-0000-0000-00007C040000}"/>
    <cellStyle name="Normal 12 2 7" xfId="510" xr:uid="{00000000-0005-0000-0000-00007D040000}"/>
    <cellStyle name="Normal 12 2 8" xfId="511" xr:uid="{00000000-0005-0000-0000-00007E040000}"/>
    <cellStyle name="Normal 12 2 9" xfId="512" xr:uid="{00000000-0005-0000-0000-00007F040000}"/>
    <cellStyle name="Normal 12 2_2012 TEP Rates (3)" xfId="3649" xr:uid="{00000000-0005-0000-0000-000080040000}"/>
    <cellStyle name="Normal 12 20" xfId="513" xr:uid="{00000000-0005-0000-0000-000081040000}"/>
    <cellStyle name="Normal 12 21" xfId="514" xr:uid="{00000000-0005-0000-0000-000082040000}"/>
    <cellStyle name="Normal 12 3" xfId="515" xr:uid="{00000000-0005-0000-0000-000083040000}"/>
    <cellStyle name="Normal 12 3 10" xfId="516" xr:uid="{00000000-0005-0000-0000-000084040000}"/>
    <cellStyle name="Normal 12 3 11" xfId="517" xr:uid="{00000000-0005-0000-0000-000085040000}"/>
    <cellStyle name="Normal 12 3 12" xfId="518" xr:uid="{00000000-0005-0000-0000-000086040000}"/>
    <cellStyle name="Normal 12 3 13" xfId="519" xr:uid="{00000000-0005-0000-0000-000087040000}"/>
    <cellStyle name="Normal 12 3 14" xfId="520" xr:uid="{00000000-0005-0000-0000-000088040000}"/>
    <cellStyle name="Normal 12 3 15" xfId="521" xr:uid="{00000000-0005-0000-0000-000089040000}"/>
    <cellStyle name="Normal 12 3 16" xfId="522" xr:uid="{00000000-0005-0000-0000-00008A040000}"/>
    <cellStyle name="Normal 12 3 17" xfId="523" xr:uid="{00000000-0005-0000-0000-00008B040000}"/>
    <cellStyle name="Normal 12 3 18" xfId="524" xr:uid="{00000000-0005-0000-0000-00008C040000}"/>
    <cellStyle name="Normal 12 3 2" xfId="525" xr:uid="{00000000-0005-0000-0000-00008D040000}"/>
    <cellStyle name="Normal 12 3 3" xfId="526" xr:uid="{00000000-0005-0000-0000-00008E040000}"/>
    <cellStyle name="Normal 12 3 4" xfId="527" xr:uid="{00000000-0005-0000-0000-00008F040000}"/>
    <cellStyle name="Normal 12 3 5" xfId="528" xr:uid="{00000000-0005-0000-0000-000090040000}"/>
    <cellStyle name="Normal 12 3 6" xfId="529" xr:uid="{00000000-0005-0000-0000-000091040000}"/>
    <cellStyle name="Normal 12 3 7" xfId="530" xr:uid="{00000000-0005-0000-0000-000092040000}"/>
    <cellStyle name="Normal 12 3 8" xfId="531" xr:uid="{00000000-0005-0000-0000-000093040000}"/>
    <cellStyle name="Normal 12 3 9" xfId="532" xr:uid="{00000000-0005-0000-0000-000094040000}"/>
    <cellStyle name="Normal 12 3_2012 TEP Rates (3)" xfId="3650" xr:uid="{00000000-0005-0000-0000-000095040000}"/>
    <cellStyle name="Normal 12 4" xfId="533" xr:uid="{00000000-0005-0000-0000-000096040000}"/>
    <cellStyle name="Normal 12 4 10" xfId="534" xr:uid="{00000000-0005-0000-0000-000097040000}"/>
    <cellStyle name="Normal 12 4 11" xfId="535" xr:uid="{00000000-0005-0000-0000-000098040000}"/>
    <cellStyle name="Normal 12 4 12" xfId="536" xr:uid="{00000000-0005-0000-0000-000099040000}"/>
    <cellStyle name="Normal 12 4 13" xfId="537" xr:uid="{00000000-0005-0000-0000-00009A040000}"/>
    <cellStyle name="Normal 12 4 14" xfId="538" xr:uid="{00000000-0005-0000-0000-00009B040000}"/>
    <cellStyle name="Normal 12 4 15" xfId="539" xr:uid="{00000000-0005-0000-0000-00009C040000}"/>
    <cellStyle name="Normal 12 4 16" xfId="540" xr:uid="{00000000-0005-0000-0000-00009D040000}"/>
    <cellStyle name="Normal 12 4 17" xfId="541" xr:uid="{00000000-0005-0000-0000-00009E040000}"/>
    <cellStyle name="Normal 12 4 18" xfId="542" xr:uid="{00000000-0005-0000-0000-00009F040000}"/>
    <cellStyle name="Normal 12 4 2" xfId="543" xr:uid="{00000000-0005-0000-0000-0000A0040000}"/>
    <cellStyle name="Normal 12 4 3" xfId="544" xr:uid="{00000000-0005-0000-0000-0000A1040000}"/>
    <cellStyle name="Normal 12 4 4" xfId="545" xr:uid="{00000000-0005-0000-0000-0000A2040000}"/>
    <cellStyle name="Normal 12 4 5" xfId="546" xr:uid="{00000000-0005-0000-0000-0000A3040000}"/>
    <cellStyle name="Normal 12 4 6" xfId="547" xr:uid="{00000000-0005-0000-0000-0000A4040000}"/>
    <cellStyle name="Normal 12 4 7" xfId="548" xr:uid="{00000000-0005-0000-0000-0000A5040000}"/>
    <cellStyle name="Normal 12 4 8" xfId="549" xr:uid="{00000000-0005-0000-0000-0000A6040000}"/>
    <cellStyle name="Normal 12 4 9" xfId="550" xr:uid="{00000000-0005-0000-0000-0000A7040000}"/>
    <cellStyle name="Normal 12 4_2012 TEP Rates (3)" xfId="3651" xr:uid="{00000000-0005-0000-0000-0000A8040000}"/>
    <cellStyle name="Normal 12 5" xfId="551" xr:uid="{00000000-0005-0000-0000-0000A9040000}"/>
    <cellStyle name="Normal 12 6" xfId="552" xr:uid="{00000000-0005-0000-0000-0000AA040000}"/>
    <cellStyle name="Normal 12 7" xfId="553" xr:uid="{00000000-0005-0000-0000-0000AB040000}"/>
    <cellStyle name="Normal 12 8" xfId="554" xr:uid="{00000000-0005-0000-0000-0000AC040000}"/>
    <cellStyle name="Normal 12 9" xfId="555" xr:uid="{00000000-0005-0000-0000-0000AD040000}"/>
    <cellStyle name="Normal 12_2012 TEP Rates (3)" xfId="3652" xr:uid="{00000000-0005-0000-0000-0000AE040000}"/>
    <cellStyle name="Normal 120" xfId="3044" xr:uid="{00000000-0005-0000-0000-0000AF040000}"/>
    <cellStyle name="Normal 120 2" xfId="3069" xr:uid="{00000000-0005-0000-0000-0000B0040000}"/>
    <cellStyle name="Normal 121" xfId="3026" xr:uid="{00000000-0005-0000-0000-0000B1040000}"/>
    <cellStyle name="Normal 121 2" xfId="3065" xr:uid="{00000000-0005-0000-0000-0000B2040000}"/>
    <cellStyle name="Normal 122" xfId="3013" xr:uid="{00000000-0005-0000-0000-0000B3040000}"/>
    <cellStyle name="Normal 122 2" xfId="3061" xr:uid="{00000000-0005-0000-0000-0000B4040000}"/>
    <cellStyle name="Normal 123" xfId="3045" xr:uid="{00000000-0005-0000-0000-0000B5040000}"/>
    <cellStyle name="Normal 123 2" xfId="3070" xr:uid="{00000000-0005-0000-0000-0000B6040000}"/>
    <cellStyle name="Normal 124" xfId="3024" xr:uid="{00000000-0005-0000-0000-0000B7040000}"/>
    <cellStyle name="Normal 124 2" xfId="3063" xr:uid="{00000000-0005-0000-0000-0000B8040000}"/>
    <cellStyle name="Normal 125" xfId="3022" xr:uid="{00000000-0005-0000-0000-0000B9040000}"/>
    <cellStyle name="Normal 125 2" xfId="3062" xr:uid="{00000000-0005-0000-0000-0000BA040000}"/>
    <cellStyle name="Normal 126" xfId="3023" xr:uid="{00000000-0005-0000-0000-0000BB040000}"/>
    <cellStyle name="Normal 127" xfId="3048" xr:uid="{00000000-0005-0000-0000-0000BC040000}"/>
    <cellStyle name="Normal 128" xfId="3050" xr:uid="{00000000-0005-0000-0000-0000BD040000}"/>
    <cellStyle name="Normal 129" xfId="3051" xr:uid="{00000000-0005-0000-0000-0000BE040000}"/>
    <cellStyle name="Normal 13" xfId="556" xr:uid="{00000000-0005-0000-0000-0000BF040000}"/>
    <cellStyle name="Normal 13 10" xfId="557" xr:uid="{00000000-0005-0000-0000-0000C0040000}"/>
    <cellStyle name="Normal 13 11" xfId="558" xr:uid="{00000000-0005-0000-0000-0000C1040000}"/>
    <cellStyle name="Normal 13 12" xfId="559" xr:uid="{00000000-0005-0000-0000-0000C2040000}"/>
    <cellStyle name="Normal 13 13" xfId="560" xr:uid="{00000000-0005-0000-0000-0000C3040000}"/>
    <cellStyle name="Normal 13 14" xfId="561" xr:uid="{00000000-0005-0000-0000-0000C4040000}"/>
    <cellStyle name="Normal 13 15" xfId="562" xr:uid="{00000000-0005-0000-0000-0000C5040000}"/>
    <cellStyle name="Normal 13 16" xfId="563" xr:uid="{00000000-0005-0000-0000-0000C6040000}"/>
    <cellStyle name="Normal 13 17" xfId="564" xr:uid="{00000000-0005-0000-0000-0000C7040000}"/>
    <cellStyle name="Normal 13 18" xfId="565" xr:uid="{00000000-0005-0000-0000-0000C8040000}"/>
    <cellStyle name="Normal 13 19" xfId="566" xr:uid="{00000000-0005-0000-0000-0000C9040000}"/>
    <cellStyle name="Normal 13 2" xfId="567" xr:uid="{00000000-0005-0000-0000-0000CA040000}"/>
    <cellStyle name="Normal 13 2 2" xfId="2743" xr:uid="{00000000-0005-0000-0000-0000CB040000}"/>
    <cellStyle name="Normal 13 20" xfId="568" xr:uid="{00000000-0005-0000-0000-0000CC040000}"/>
    <cellStyle name="Normal 13 21" xfId="569" xr:uid="{00000000-0005-0000-0000-0000CD040000}"/>
    <cellStyle name="Normal 13 3" xfId="570" xr:uid="{00000000-0005-0000-0000-0000CE040000}"/>
    <cellStyle name="Normal 13 4" xfId="571" xr:uid="{00000000-0005-0000-0000-0000CF040000}"/>
    <cellStyle name="Normal 13 5" xfId="572" xr:uid="{00000000-0005-0000-0000-0000D0040000}"/>
    <cellStyle name="Normal 13 6" xfId="573" xr:uid="{00000000-0005-0000-0000-0000D1040000}"/>
    <cellStyle name="Normal 13 7" xfId="574" xr:uid="{00000000-0005-0000-0000-0000D2040000}"/>
    <cellStyle name="Normal 13 8" xfId="575" xr:uid="{00000000-0005-0000-0000-0000D3040000}"/>
    <cellStyle name="Normal 13 9" xfId="576" xr:uid="{00000000-0005-0000-0000-0000D4040000}"/>
    <cellStyle name="Normal 13_2012 TEP Rates (3)" xfId="3653" xr:uid="{00000000-0005-0000-0000-0000D5040000}"/>
    <cellStyle name="Normal 130" xfId="3071" xr:uid="{00000000-0005-0000-0000-0000D6040000}"/>
    <cellStyle name="Normal 131" xfId="3080" xr:uid="{00000000-0005-0000-0000-0000D7040000}"/>
    <cellStyle name="Normal 132" xfId="3081" xr:uid="{00000000-0005-0000-0000-0000D8040000}"/>
    <cellStyle name="Normal 133" xfId="3161" xr:uid="{00000000-0005-0000-0000-0000D9040000}"/>
    <cellStyle name="Normal 133 2" xfId="3262" xr:uid="{00000000-0005-0000-0000-0000DA040000}"/>
    <cellStyle name="Normal 134" xfId="3162" xr:uid="{00000000-0005-0000-0000-0000DB040000}"/>
    <cellStyle name="Normal 134 2" xfId="3263" xr:uid="{00000000-0005-0000-0000-0000DC040000}"/>
    <cellStyle name="Normal 135" xfId="3176" xr:uid="{00000000-0005-0000-0000-0000DD040000}"/>
    <cellStyle name="Normal 135 2" xfId="3264" xr:uid="{00000000-0005-0000-0000-0000DE040000}"/>
    <cellStyle name="Normal 136" xfId="3178" xr:uid="{00000000-0005-0000-0000-0000DF040000}"/>
    <cellStyle name="Normal 136 2" xfId="3265" xr:uid="{00000000-0005-0000-0000-0000E0040000}"/>
    <cellStyle name="Normal 137" xfId="3177" xr:uid="{00000000-0005-0000-0000-0000E1040000}"/>
    <cellStyle name="Normal 138" xfId="3179" xr:uid="{00000000-0005-0000-0000-0000E2040000}"/>
    <cellStyle name="Normal 139" xfId="3182" xr:uid="{00000000-0005-0000-0000-0000E3040000}"/>
    <cellStyle name="Normal 14" xfId="577" xr:uid="{00000000-0005-0000-0000-0000E4040000}"/>
    <cellStyle name="Normal 14 10" xfId="578" xr:uid="{00000000-0005-0000-0000-0000E5040000}"/>
    <cellStyle name="Normal 14 11" xfId="579" xr:uid="{00000000-0005-0000-0000-0000E6040000}"/>
    <cellStyle name="Normal 14 12" xfId="580" xr:uid="{00000000-0005-0000-0000-0000E7040000}"/>
    <cellStyle name="Normal 14 13" xfId="581" xr:uid="{00000000-0005-0000-0000-0000E8040000}"/>
    <cellStyle name="Normal 14 14" xfId="582" xr:uid="{00000000-0005-0000-0000-0000E9040000}"/>
    <cellStyle name="Normal 14 15" xfId="583" xr:uid="{00000000-0005-0000-0000-0000EA040000}"/>
    <cellStyle name="Normal 14 16" xfId="584" xr:uid="{00000000-0005-0000-0000-0000EB040000}"/>
    <cellStyle name="Normal 14 17" xfId="585" xr:uid="{00000000-0005-0000-0000-0000EC040000}"/>
    <cellStyle name="Normal 14 18" xfId="586" xr:uid="{00000000-0005-0000-0000-0000ED040000}"/>
    <cellStyle name="Normal 14 2" xfId="587" xr:uid="{00000000-0005-0000-0000-0000EE040000}"/>
    <cellStyle name="Normal 14 3" xfId="588" xr:uid="{00000000-0005-0000-0000-0000EF040000}"/>
    <cellStyle name="Normal 14 4" xfId="589" xr:uid="{00000000-0005-0000-0000-0000F0040000}"/>
    <cellStyle name="Normal 14 5" xfId="590" xr:uid="{00000000-0005-0000-0000-0000F1040000}"/>
    <cellStyle name="Normal 14 6" xfId="591" xr:uid="{00000000-0005-0000-0000-0000F2040000}"/>
    <cellStyle name="Normal 14 7" xfId="592" xr:uid="{00000000-0005-0000-0000-0000F3040000}"/>
    <cellStyle name="Normal 14 8" xfId="593" xr:uid="{00000000-0005-0000-0000-0000F4040000}"/>
    <cellStyle name="Normal 14 9" xfId="594" xr:uid="{00000000-0005-0000-0000-0000F5040000}"/>
    <cellStyle name="Normal 14_2012 TEP Rates (3)" xfId="3654" xr:uid="{00000000-0005-0000-0000-0000F6040000}"/>
    <cellStyle name="Normal 140" xfId="3181" xr:uid="{00000000-0005-0000-0000-0000F7040000}"/>
    <cellStyle name="Normal 141" xfId="3180" xr:uid="{00000000-0005-0000-0000-0000F8040000}"/>
    <cellStyle name="Normal 142" xfId="3183" xr:uid="{00000000-0005-0000-0000-0000F9040000}"/>
    <cellStyle name="Normal 142 2" xfId="3190" xr:uid="{00000000-0005-0000-0000-0000FA040000}"/>
    <cellStyle name="Normal 143" xfId="3185" xr:uid="{00000000-0005-0000-0000-0000FB040000}"/>
    <cellStyle name="Normal 144" xfId="3184" xr:uid="{00000000-0005-0000-0000-0000FC040000}"/>
    <cellStyle name="Normal 145" xfId="3186" xr:uid="{00000000-0005-0000-0000-0000FD040000}"/>
    <cellStyle name="Normal 146" xfId="3187" xr:uid="{00000000-0005-0000-0000-0000FE040000}"/>
    <cellStyle name="Normal 147" xfId="3188" xr:uid="{00000000-0005-0000-0000-0000FF040000}"/>
    <cellStyle name="Normal 147 2" xfId="3191" xr:uid="{00000000-0005-0000-0000-000000050000}"/>
    <cellStyle name="Normal 148" xfId="3189" xr:uid="{00000000-0005-0000-0000-000001050000}"/>
    <cellStyle name="Normal 148 2" xfId="3192" xr:uid="{00000000-0005-0000-0000-000002050000}"/>
    <cellStyle name="Normal 149" xfId="3266" xr:uid="{00000000-0005-0000-0000-000003050000}"/>
    <cellStyle name="Normal 149 2" xfId="3267" xr:uid="{00000000-0005-0000-0000-000004050000}"/>
    <cellStyle name="Normal 15" xfId="595" xr:uid="{00000000-0005-0000-0000-000005050000}"/>
    <cellStyle name="Normal 15 10" xfId="596" xr:uid="{00000000-0005-0000-0000-000006050000}"/>
    <cellStyle name="Normal 15 11" xfId="597" xr:uid="{00000000-0005-0000-0000-000007050000}"/>
    <cellStyle name="Normal 15 12" xfId="598" xr:uid="{00000000-0005-0000-0000-000008050000}"/>
    <cellStyle name="Normal 15 13" xfId="599" xr:uid="{00000000-0005-0000-0000-000009050000}"/>
    <cellStyle name="Normal 15 14" xfId="600" xr:uid="{00000000-0005-0000-0000-00000A050000}"/>
    <cellStyle name="Normal 15 15" xfId="601" xr:uid="{00000000-0005-0000-0000-00000B050000}"/>
    <cellStyle name="Normal 15 16" xfId="602" xr:uid="{00000000-0005-0000-0000-00000C050000}"/>
    <cellStyle name="Normal 15 17" xfId="603" xr:uid="{00000000-0005-0000-0000-00000D050000}"/>
    <cellStyle name="Normal 15 18" xfId="604" xr:uid="{00000000-0005-0000-0000-00000E050000}"/>
    <cellStyle name="Normal 15 2" xfId="605" xr:uid="{00000000-0005-0000-0000-00000F050000}"/>
    <cellStyle name="Normal 15 3" xfId="606" xr:uid="{00000000-0005-0000-0000-000010050000}"/>
    <cellStyle name="Normal 15 4" xfId="607" xr:uid="{00000000-0005-0000-0000-000011050000}"/>
    <cellStyle name="Normal 15 5" xfId="608" xr:uid="{00000000-0005-0000-0000-000012050000}"/>
    <cellStyle name="Normal 15 6" xfId="609" xr:uid="{00000000-0005-0000-0000-000013050000}"/>
    <cellStyle name="Normal 15 7" xfId="610" xr:uid="{00000000-0005-0000-0000-000014050000}"/>
    <cellStyle name="Normal 15 8" xfId="611" xr:uid="{00000000-0005-0000-0000-000015050000}"/>
    <cellStyle name="Normal 15 9" xfId="612" xr:uid="{00000000-0005-0000-0000-000016050000}"/>
    <cellStyle name="Normal 15_2012 TEP Rates (3)" xfId="3655" xr:uid="{00000000-0005-0000-0000-000017050000}"/>
    <cellStyle name="Normal 150" xfId="3268" xr:uid="{00000000-0005-0000-0000-000018050000}"/>
    <cellStyle name="Normal 150 2" xfId="3269" xr:uid="{00000000-0005-0000-0000-000019050000}"/>
    <cellStyle name="Normal 151" xfId="3270" xr:uid="{00000000-0005-0000-0000-00001A050000}"/>
    <cellStyle name="Normal 151 2" xfId="3271" xr:uid="{00000000-0005-0000-0000-00001B050000}"/>
    <cellStyle name="Normal 152" xfId="3272" xr:uid="{00000000-0005-0000-0000-00001C050000}"/>
    <cellStyle name="Normal 152 2" xfId="3273" xr:uid="{00000000-0005-0000-0000-00001D050000}"/>
    <cellStyle name="Normal 153" xfId="3274" xr:uid="{00000000-0005-0000-0000-00001E050000}"/>
    <cellStyle name="Normal 153 2" xfId="3275" xr:uid="{00000000-0005-0000-0000-00001F050000}"/>
    <cellStyle name="Normal 154" xfId="3276" xr:uid="{00000000-0005-0000-0000-000020050000}"/>
    <cellStyle name="Normal 155" xfId="3277" xr:uid="{00000000-0005-0000-0000-000021050000}"/>
    <cellStyle name="Normal 156" xfId="3278" xr:uid="{00000000-0005-0000-0000-000022050000}"/>
    <cellStyle name="Normal 157" xfId="3279" xr:uid="{00000000-0005-0000-0000-000023050000}"/>
    <cellStyle name="Normal 158" xfId="3280" xr:uid="{00000000-0005-0000-0000-000024050000}"/>
    <cellStyle name="Normal 158 2" xfId="3281" xr:uid="{00000000-0005-0000-0000-000025050000}"/>
    <cellStyle name="Normal 159" xfId="3282" xr:uid="{00000000-0005-0000-0000-000026050000}"/>
    <cellStyle name="Normal 159 2" xfId="3283" xr:uid="{00000000-0005-0000-0000-000027050000}"/>
    <cellStyle name="Normal 16" xfId="613" xr:uid="{00000000-0005-0000-0000-000028050000}"/>
    <cellStyle name="Normal 16 10" xfId="614" xr:uid="{00000000-0005-0000-0000-000029050000}"/>
    <cellStyle name="Normal 16 11" xfId="615" xr:uid="{00000000-0005-0000-0000-00002A050000}"/>
    <cellStyle name="Normal 16 12" xfId="616" xr:uid="{00000000-0005-0000-0000-00002B050000}"/>
    <cellStyle name="Normal 16 13" xfId="617" xr:uid="{00000000-0005-0000-0000-00002C050000}"/>
    <cellStyle name="Normal 16 14" xfId="618" xr:uid="{00000000-0005-0000-0000-00002D050000}"/>
    <cellStyle name="Normal 16 15" xfId="619" xr:uid="{00000000-0005-0000-0000-00002E050000}"/>
    <cellStyle name="Normal 16 16" xfId="620" xr:uid="{00000000-0005-0000-0000-00002F050000}"/>
    <cellStyle name="Normal 16 17" xfId="621" xr:uid="{00000000-0005-0000-0000-000030050000}"/>
    <cellStyle name="Normal 16 18" xfId="622" xr:uid="{00000000-0005-0000-0000-000031050000}"/>
    <cellStyle name="Normal 16 19" xfId="623" xr:uid="{00000000-0005-0000-0000-000032050000}"/>
    <cellStyle name="Normal 16 2" xfId="624" xr:uid="{00000000-0005-0000-0000-000033050000}"/>
    <cellStyle name="Normal 16 3" xfId="625" xr:uid="{00000000-0005-0000-0000-000034050000}"/>
    <cellStyle name="Normal 16 4" xfId="626" xr:uid="{00000000-0005-0000-0000-000035050000}"/>
    <cellStyle name="Normal 16 5" xfId="627" xr:uid="{00000000-0005-0000-0000-000036050000}"/>
    <cellStyle name="Normal 16 6" xfId="628" xr:uid="{00000000-0005-0000-0000-000037050000}"/>
    <cellStyle name="Normal 16 7" xfId="629" xr:uid="{00000000-0005-0000-0000-000038050000}"/>
    <cellStyle name="Normal 16 8" xfId="630" xr:uid="{00000000-0005-0000-0000-000039050000}"/>
    <cellStyle name="Normal 16 9" xfId="631" xr:uid="{00000000-0005-0000-0000-00003A050000}"/>
    <cellStyle name="Normal 16_2012 TEP Rates (3)" xfId="3656" xr:uid="{00000000-0005-0000-0000-00003B050000}"/>
    <cellStyle name="Normal 160" xfId="3284" xr:uid="{00000000-0005-0000-0000-00003C050000}"/>
    <cellStyle name="Normal 160 2" xfId="3285" xr:uid="{00000000-0005-0000-0000-00003D050000}"/>
    <cellStyle name="Normal 161" xfId="3286" xr:uid="{00000000-0005-0000-0000-00003E050000}"/>
    <cellStyle name="Normal 161 2" xfId="3287" xr:uid="{00000000-0005-0000-0000-00003F050000}"/>
    <cellStyle name="Normal 162" xfId="3288" xr:uid="{00000000-0005-0000-0000-000040050000}"/>
    <cellStyle name="Normal 162 2" xfId="3289" xr:uid="{00000000-0005-0000-0000-000041050000}"/>
    <cellStyle name="Normal 163" xfId="3290" xr:uid="{00000000-0005-0000-0000-000042050000}"/>
    <cellStyle name="Normal 164" xfId="3291" xr:uid="{00000000-0005-0000-0000-000043050000}"/>
    <cellStyle name="Normal 164 2" xfId="3292" xr:uid="{00000000-0005-0000-0000-000044050000}"/>
    <cellStyle name="Normal 165" xfId="3293" xr:uid="{00000000-0005-0000-0000-000045050000}"/>
    <cellStyle name="Normal 165 2" xfId="3294" xr:uid="{00000000-0005-0000-0000-000046050000}"/>
    <cellStyle name="Normal 166" xfId="3295" xr:uid="{00000000-0005-0000-0000-000047050000}"/>
    <cellStyle name="Normal 166 2" xfId="3296" xr:uid="{00000000-0005-0000-0000-000048050000}"/>
    <cellStyle name="Normal 167" xfId="3297" xr:uid="{00000000-0005-0000-0000-000049050000}"/>
    <cellStyle name="Normal 167 2" xfId="3298" xr:uid="{00000000-0005-0000-0000-00004A050000}"/>
    <cellStyle name="Normal 168" xfId="3299" xr:uid="{00000000-0005-0000-0000-00004B050000}"/>
    <cellStyle name="Normal 169" xfId="3300" xr:uid="{00000000-0005-0000-0000-00004C050000}"/>
    <cellStyle name="Normal 17" xfId="2501" xr:uid="{00000000-0005-0000-0000-00004D050000}"/>
    <cellStyle name="Normal 17 2" xfId="2745" xr:uid="{00000000-0005-0000-0000-00004E050000}"/>
    <cellStyle name="Normal 17 3" xfId="2744" xr:uid="{00000000-0005-0000-0000-00004F050000}"/>
    <cellStyle name="Normal 170" xfId="3301" xr:uid="{00000000-0005-0000-0000-000050050000}"/>
    <cellStyle name="Normal 171" xfId="3302" xr:uid="{00000000-0005-0000-0000-000051050000}"/>
    <cellStyle name="Normal 172" xfId="3303" xr:uid="{00000000-0005-0000-0000-000052050000}"/>
    <cellStyle name="Normal 173" xfId="3304" xr:uid="{00000000-0005-0000-0000-000053050000}"/>
    <cellStyle name="Normal 174" xfId="3305" xr:uid="{00000000-0005-0000-0000-000054050000}"/>
    <cellStyle name="Normal 175" xfId="3306" xr:uid="{00000000-0005-0000-0000-000055050000}"/>
    <cellStyle name="Normal 176" xfId="3307" xr:uid="{00000000-0005-0000-0000-000056050000}"/>
    <cellStyle name="Normal 177" xfId="3308" xr:uid="{00000000-0005-0000-0000-000057050000}"/>
    <cellStyle name="Normal 178" xfId="3309" xr:uid="{00000000-0005-0000-0000-000058050000}"/>
    <cellStyle name="Normal 179" xfId="3310" xr:uid="{00000000-0005-0000-0000-000059050000}"/>
    <cellStyle name="Normal 18" xfId="2502" xr:uid="{00000000-0005-0000-0000-00005A050000}"/>
    <cellStyle name="Normal 18 2" xfId="2746" xr:uid="{00000000-0005-0000-0000-00005B050000}"/>
    <cellStyle name="Normal 180" xfId="3311" xr:uid="{00000000-0005-0000-0000-00005C050000}"/>
    <cellStyle name="Normal 181" xfId="3312" xr:uid="{00000000-0005-0000-0000-00005D050000}"/>
    <cellStyle name="Normal 182" xfId="3313" xr:uid="{00000000-0005-0000-0000-00005E050000}"/>
    <cellStyle name="Normal 183" xfId="3314" xr:uid="{00000000-0005-0000-0000-00005F050000}"/>
    <cellStyle name="Normal 184" xfId="3315" xr:uid="{00000000-0005-0000-0000-000060050000}"/>
    <cellStyle name="Normal 184 2" xfId="3316" xr:uid="{00000000-0005-0000-0000-000061050000}"/>
    <cellStyle name="Normal 185" xfId="3317" xr:uid="{00000000-0005-0000-0000-000062050000}"/>
    <cellStyle name="Normal 186" xfId="3318" xr:uid="{00000000-0005-0000-0000-000063050000}"/>
    <cellStyle name="Normal 187" xfId="3319" xr:uid="{00000000-0005-0000-0000-000064050000}"/>
    <cellStyle name="Normal 188" xfId="3320" xr:uid="{00000000-0005-0000-0000-000065050000}"/>
    <cellStyle name="Normal 189" xfId="3321" xr:uid="{00000000-0005-0000-0000-000066050000}"/>
    <cellStyle name="Normal 189 2" xfId="3322" xr:uid="{00000000-0005-0000-0000-000067050000}"/>
    <cellStyle name="Normal 189 2 2" xfId="3552" xr:uid="{00000000-0005-0000-0000-000068050000}"/>
    <cellStyle name="Normal 189 2 2 2" xfId="4026" xr:uid="{00000000-0005-0000-0000-000069050000}"/>
    <cellStyle name="Normal 189 2 3" xfId="3902" xr:uid="{00000000-0005-0000-0000-00006A050000}"/>
    <cellStyle name="Normal 189 3" xfId="3323" xr:uid="{00000000-0005-0000-0000-00006B050000}"/>
    <cellStyle name="Normal 19" xfId="632" xr:uid="{00000000-0005-0000-0000-00006C050000}"/>
    <cellStyle name="Normal 19 2" xfId="2747" xr:uid="{00000000-0005-0000-0000-00006D050000}"/>
    <cellStyle name="Normal 190" xfId="3324" xr:uid="{00000000-0005-0000-0000-00006E050000}"/>
    <cellStyle name="Normal 190 2" xfId="3325" xr:uid="{00000000-0005-0000-0000-00006F050000}"/>
    <cellStyle name="Normal 190 2 2" xfId="3553" xr:uid="{00000000-0005-0000-0000-000070050000}"/>
    <cellStyle name="Normal 190 2 2 2" xfId="4027" xr:uid="{00000000-0005-0000-0000-000071050000}"/>
    <cellStyle name="Normal 190 2 3" xfId="3903" xr:uid="{00000000-0005-0000-0000-000072050000}"/>
    <cellStyle name="Normal 190 3" xfId="3326" xr:uid="{00000000-0005-0000-0000-000073050000}"/>
    <cellStyle name="Normal 191" xfId="3327" xr:uid="{00000000-0005-0000-0000-000074050000}"/>
    <cellStyle name="Normal 191 2" xfId="3328" xr:uid="{00000000-0005-0000-0000-000075050000}"/>
    <cellStyle name="Normal 191 2 2" xfId="3554" xr:uid="{00000000-0005-0000-0000-000076050000}"/>
    <cellStyle name="Normal 191 2 2 2" xfId="4028" xr:uid="{00000000-0005-0000-0000-000077050000}"/>
    <cellStyle name="Normal 191 2 3" xfId="3904" xr:uid="{00000000-0005-0000-0000-000078050000}"/>
    <cellStyle name="Normal 191 3" xfId="3329" xr:uid="{00000000-0005-0000-0000-000079050000}"/>
    <cellStyle name="Normal 192" xfId="3330" xr:uid="{00000000-0005-0000-0000-00007A050000}"/>
    <cellStyle name="Normal 192 2" xfId="3331" xr:uid="{00000000-0005-0000-0000-00007B050000}"/>
    <cellStyle name="Normal 192 2 2" xfId="3555" xr:uid="{00000000-0005-0000-0000-00007C050000}"/>
    <cellStyle name="Normal 192 2 2 2" xfId="4029" xr:uid="{00000000-0005-0000-0000-00007D050000}"/>
    <cellStyle name="Normal 192 2 3" xfId="3905" xr:uid="{00000000-0005-0000-0000-00007E050000}"/>
    <cellStyle name="Normal 192 3" xfId="3332" xr:uid="{00000000-0005-0000-0000-00007F050000}"/>
    <cellStyle name="Normal 193" xfId="3333" xr:uid="{00000000-0005-0000-0000-000080050000}"/>
    <cellStyle name="Normal 193 2" xfId="3334" xr:uid="{00000000-0005-0000-0000-000081050000}"/>
    <cellStyle name="Normal 193 2 2" xfId="3556" xr:uid="{00000000-0005-0000-0000-000082050000}"/>
    <cellStyle name="Normal 193 2 2 2" xfId="4030" xr:uid="{00000000-0005-0000-0000-000083050000}"/>
    <cellStyle name="Normal 193 2 3" xfId="3906" xr:uid="{00000000-0005-0000-0000-000084050000}"/>
    <cellStyle name="Normal 193 3" xfId="3335" xr:uid="{00000000-0005-0000-0000-000085050000}"/>
    <cellStyle name="Normal 194" xfId="3336" xr:uid="{00000000-0005-0000-0000-000086050000}"/>
    <cellStyle name="Normal 194 2" xfId="3337" xr:uid="{00000000-0005-0000-0000-000087050000}"/>
    <cellStyle name="Normal 194 2 2" xfId="3557" xr:uid="{00000000-0005-0000-0000-000088050000}"/>
    <cellStyle name="Normal 194 2 2 2" xfId="4031" xr:uid="{00000000-0005-0000-0000-000089050000}"/>
    <cellStyle name="Normal 194 2 3" xfId="3907" xr:uid="{00000000-0005-0000-0000-00008A050000}"/>
    <cellStyle name="Normal 194 3" xfId="3338" xr:uid="{00000000-0005-0000-0000-00008B050000}"/>
    <cellStyle name="Normal 195" xfId="3339" xr:uid="{00000000-0005-0000-0000-00008C050000}"/>
    <cellStyle name="Normal 195 2" xfId="3340" xr:uid="{00000000-0005-0000-0000-00008D050000}"/>
    <cellStyle name="Normal 196" xfId="3341" xr:uid="{00000000-0005-0000-0000-00008E050000}"/>
    <cellStyle name="Normal 196 2" xfId="3342" xr:uid="{00000000-0005-0000-0000-00008F050000}"/>
    <cellStyle name="Normal 197" xfId="3343" xr:uid="{00000000-0005-0000-0000-000090050000}"/>
    <cellStyle name="Normal 197 2" xfId="3344" xr:uid="{00000000-0005-0000-0000-000091050000}"/>
    <cellStyle name="Normal 198" xfId="3345" xr:uid="{00000000-0005-0000-0000-000092050000}"/>
    <cellStyle name="Normal 198 2" xfId="3346" xr:uid="{00000000-0005-0000-0000-000093050000}"/>
    <cellStyle name="Normal 199" xfId="3347" xr:uid="{00000000-0005-0000-0000-000094050000}"/>
    <cellStyle name="Normal 199 2" xfId="3348" xr:uid="{00000000-0005-0000-0000-000095050000}"/>
    <cellStyle name="Normal 2" xfId="633" xr:uid="{00000000-0005-0000-0000-000096050000}"/>
    <cellStyle name="Normal 2 10" xfId="634" xr:uid="{00000000-0005-0000-0000-000097050000}"/>
    <cellStyle name="Normal 2 11" xfId="635" xr:uid="{00000000-0005-0000-0000-000098050000}"/>
    <cellStyle name="Normal 2 11 2" xfId="2829" xr:uid="{00000000-0005-0000-0000-000099050000}"/>
    <cellStyle name="Normal 2 12" xfId="636" xr:uid="{00000000-0005-0000-0000-00009A050000}"/>
    <cellStyle name="Normal 2 12 2" xfId="3349" xr:uid="{00000000-0005-0000-0000-00009B050000}"/>
    <cellStyle name="Normal 2 13" xfId="637" xr:uid="{00000000-0005-0000-0000-00009C050000}"/>
    <cellStyle name="Normal 2 14" xfId="638" xr:uid="{00000000-0005-0000-0000-00009D050000}"/>
    <cellStyle name="Normal 2 15" xfId="639" xr:uid="{00000000-0005-0000-0000-00009E050000}"/>
    <cellStyle name="Normal 2 16" xfId="640" xr:uid="{00000000-0005-0000-0000-00009F050000}"/>
    <cellStyle name="Normal 2 17" xfId="641" xr:uid="{00000000-0005-0000-0000-0000A0050000}"/>
    <cellStyle name="Normal 2 18" xfId="642" xr:uid="{00000000-0005-0000-0000-0000A1050000}"/>
    <cellStyle name="Normal 2 19" xfId="643" xr:uid="{00000000-0005-0000-0000-0000A2050000}"/>
    <cellStyle name="Normal 2 2" xfId="644" xr:uid="{00000000-0005-0000-0000-0000A3050000}"/>
    <cellStyle name="Normal 2 2 10" xfId="645" xr:uid="{00000000-0005-0000-0000-0000A4050000}"/>
    <cellStyle name="Normal 2 2 11" xfId="646" xr:uid="{00000000-0005-0000-0000-0000A5050000}"/>
    <cellStyle name="Normal 2 2 12" xfId="647" xr:uid="{00000000-0005-0000-0000-0000A6050000}"/>
    <cellStyle name="Normal 2 2 13" xfId="648" xr:uid="{00000000-0005-0000-0000-0000A7050000}"/>
    <cellStyle name="Normal 2 2 14" xfId="649" xr:uid="{00000000-0005-0000-0000-0000A8050000}"/>
    <cellStyle name="Normal 2 2 15" xfId="650" xr:uid="{00000000-0005-0000-0000-0000A9050000}"/>
    <cellStyle name="Normal 2 2 16" xfId="651" xr:uid="{00000000-0005-0000-0000-0000AA050000}"/>
    <cellStyle name="Normal 2 2 17" xfId="652" xr:uid="{00000000-0005-0000-0000-0000AB050000}"/>
    <cellStyle name="Normal 2 2 18" xfId="653" xr:uid="{00000000-0005-0000-0000-0000AC050000}"/>
    <cellStyle name="Normal 2 2 19" xfId="654" xr:uid="{00000000-0005-0000-0000-0000AD050000}"/>
    <cellStyle name="Normal 2 2 2" xfId="655" xr:uid="{00000000-0005-0000-0000-0000AE050000}"/>
    <cellStyle name="Normal 2 2 2 2" xfId="2748" xr:uid="{00000000-0005-0000-0000-0000AF050000}"/>
    <cellStyle name="Normal 2 2 20" xfId="656" xr:uid="{00000000-0005-0000-0000-0000B0050000}"/>
    <cellStyle name="Normal 2 2 21" xfId="657" xr:uid="{00000000-0005-0000-0000-0000B1050000}"/>
    <cellStyle name="Normal 2 2 22" xfId="658" xr:uid="{00000000-0005-0000-0000-0000B2050000}"/>
    <cellStyle name="Normal 2 2 23" xfId="659" xr:uid="{00000000-0005-0000-0000-0000B3050000}"/>
    <cellStyle name="Normal 2 2 24" xfId="660" xr:uid="{00000000-0005-0000-0000-0000B4050000}"/>
    <cellStyle name="Normal 2 2 25" xfId="661" xr:uid="{00000000-0005-0000-0000-0000B5050000}"/>
    <cellStyle name="Normal 2 2 26" xfId="662" xr:uid="{00000000-0005-0000-0000-0000B6050000}"/>
    <cellStyle name="Normal 2 2 3" xfId="663" xr:uid="{00000000-0005-0000-0000-0000B7050000}"/>
    <cellStyle name="Normal 2 2 3 2" xfId="3350" xr:uid="{00000000-0005-0000-0000-0000B8050000}"/>
    <cellStyle name="Normal 2 2 4" xfId="664" xr:uid="{00000000-0005-0000-0000-0000B9050000}"/>
    <cellStyle name="Normal 2 2 5" xfId="665" xr:uid="{00000000-0005-0000-0000-0000BA050000}"/>
    <cellStyle name="Normal 2 2 6" xfId="666" xr:uid="{00000000-0005-0000-0000-0000BB050000}"/>
    <cellStyle name="Normal 2 2 7" xfId="667" xr:uid="{00000000-0005-0000-0000-0000BC050000}"/>
    <cellStyle name="Normal 2 2 8" xfId="668" xr:uid="{00000000-0005-0000-0000-0000BD050000}"/>
    <cellStyle name="Normal 2 2 9" xfId="669" xr:uid="{00000000-0005-0000-0000-0000BE050000}"/>
    <cellStyle name="Normal 2 2_2012 TEP Rates (3)" xfId="3657" xr:uid="{00000000-0005-0000-0000-0000BF050000}"/>
    <cellStyle name="Normal 2 20" xfId="670" xr:uid="{00000000-0005-0000-0000-0000C0050000}"/>
    <cellStyle name="Normal 2 21" xfId="671" xr:uid="{00000000-0005-0000-0000-0000C1050000}"/>
    <cellStyle name="Normal 2 22" xfId="672" xr:uid="{00000000-0005-0000-0000-0000C2050000}"/>
    <cellStyle name="Normal 2 23" xfId="673" xr:uid="{00000000-0005-0000-0000-0000C3050000}"/>
    <cellStyle name="Normal 2 24" xfId="674" xr:uid="{00000000-0005-0000-0000-0000C4050000}"/>
    <cellStyle name="Normal 2 25" xfId="675" xr:uid="{00000000-0005-0000-0000-0000C5050000}"/>
    <cellStyle name="Normal 2 26" xfId="676" xr:uid="{00000000-0005-0000-0000-0000C6050000}"/>
    <cellStyle name="Normal 2 27" xfId="677" xr:uid="{00000000-0005-0000-0000-0000C7050000}"/>
    <cellStyle name="Normal 2 28" xfId="678" xr:uid="{00000000-0005-0000-0000-0000C8050000}"/>
    <cellStyle name="Normal 2 29" xfId="679" xr:uid="{00000000-0005-0000-0000-0000C9050000}"/>
    <cellStyle name="Normal 2 3" xfId="680" xr:uid="{00000000-0005-0000-0000-0000CA050000}"/>
    <cellStyle name="Normal 2 3 2" xfId="3076" xr:uid="{00000000-0005-0000-0000-0000CB050000}"/>
    <cellStyle name="Normal 2 3 3" xfId="2982" xr:uid="{00000000-0005-0000-0000-0000CC050000}"/>
    <cellStyle name="Normal 2 3 4" xfId="2749" xr:uid="{00000000-0005-0000-0000-0000CD050000}"/>
    <cellStyle name="Normal 2 30" xfId="681" xr:uid="{00000000-0005-0000-0000-0000CE050000}"/>
    <cellStyle name="Normal 2 31" xfId="682" xr:uid="{00000000-0005-0000-0000-0000CF050000}"/>
    <cellStyle name="Normal 2 32" xfId="683" xr:uid="{00000000-0005-0000-0000-0000D0050000}"/>
    <cellStyle name="Normal 2 33" xfId="684" xr:uid="{00000000-0005-0000-0000-0000D1050000}"/>
    <cellStyle name="Normal 2 34" xfId="685" xr:uid="{00000000-0005-0000-0000-0000D2050000}"/>
    <cellStyle name="Normal 2 35" xfId="686" xr:uid="{00000000-0005-0000-0000-0000D3050000}"/>
    <cellStyle name="Normal 2 36" xfId="687" xr:uid="{00000000-0005-0000-0000-0000D4050000}"/>
    <cellStyle name="Normal 2 37" xfId="688" xr:uid="{00000000-0005-0000-0000-0000D5050000}"/>
    <cellStyle name="Normal 2 38" xfId="689" xr:uid="{00000000-0005-0000-0000-0000D6050000}"/>
    <cellStyle name="Normal 2 39" xfId="690" xr:uid="{00000000-0005-0000-0000-0000D7050000}"/>
    <cellStyle name="Normal 2 4" xfId="691" xr:uid="{00000000-0005-0000-0000-0000D8050000}"/>
    <cellStyle name="Normal 2 4 2" xfId="2750" xr:uid="{00000000-0005-0000-0000-0000D9050000}"/>
    <cellStyle name="Normal 2 40" xfId="692" xr:uid="{00000000-0005-0000-0000-0000DA050000}"/>
    <cellStyle name="Normal 2 41" xfId="693" xr:uid="{00000000-0005-0000-0000-0000DB050000}"/>
    <cellStyle name="Normal 2 42" xfId="694" xr:uid="{00000000-0005-0000-0000-0000DC050000}"/>
    <cellStyle name="Normal 2 43" xfId="695" xr:uid="{00000000-0005-0000-0000-0000DD050000}"/>
    <cellStyle name="Normal 2 44" xfId="696" xr:uid="{00000000-0005-0000-0000-0000DE050000}"/>
    <cellStyle name="Normal 2 45" xfId="697" xr:uid="{00000000-0005-0000-0000-0000DF050000}"/>
    <cellStyle name="Normal 2 46" xfId="698" xr:uid="{00000000-0005-0000-0000-0000E0050000}"/>
    <cellStyle name="Normal 2 47" xfId="699" xr:uid="{00000000-0005-0000-0000-0000E1050000}"/>
    <cellStyle name="Normal 2 48" xfId="700" xr:uid="{00000000-0005-0000-0000-0000E2050000}"/>
    <cellStyle name="Normal 2 49" xfId="2503" xr:uid="{00000000-0005-0000-0000-0000E3050000}"/>
    <cellStyle name="Normal 2 5" xfId="701" xr:uid="{00000000-0005-0000-0000-0000E4050000}"/>
    <cellStyle name="Normal 2 5 10" xfId="702" xr:uid="{00000000-0005-0000-0000-0000E5050000}"/>
    <cellStyle name="Normal 2 5 11" xfId="703" xr:uid="{00000000-0005-0000-0000-0000E6050000}"/>
    <cellStyle name="Normal 2 5 12" xfId="704" xr:uid="{00000000-0005-0000-0000-0000E7050000}"/>
    <cellStyle name="Normal 2 5 13" xfId="705" xr:uid="{00000000-0005-0000-0000-0000E8050000}"/>
    <cellStyle name="Normal 2 5 14" xfId="706" xr:uid="{00000000-0005-0000-0000-0000E9050000}"/>
    <cellStyle name="Normal 2 5 15" xfId="707" xr:uid="{00000000-0005-0000-0000-0000EA050000}"/>
    <cellStyle name="Normal 2 5 16" xfId="708" xr:uid="{00000000-0005-0000-0000-0000EB050000}"/>
    <cellStyle name="Normal 2 5 17" xfId="709" xr:uid="{00000000-0005-0000-0000-0000EC050000}"/>
    <cellStyle name="Normal 2 5 18" xfId="710" xr:uid="{00000000-0005-0000-0000-0000ED050000}"/>
    <cellStyle name="Normal 2 5 2" xfId="711" xr:uid="{00000000-0005-0000-0000-0000EE050000}"/>
    <cellStyle name="Normal 2 5 3" xfId="712" xr:uid="{00000000-0005-0000-0000-0000EF050000}"/>
    <cellStyle name="Normal 2 5 4" xfId="713" xr:uid="{00000000-0005-0000-0000-0000F0050000}"/>
    <cellStyle name="Normal 2 5 5" xfId="714" xr:uid="{00000000-0005-0000-0000-0000F1050000}"/>
    <cellStyle name="Normal 2 5 6" xfId="715" xr:uid="{00000000-0005-0000-0000-0000F2050000}"/>
    <cellStyle name="Normal 2 5 7" xfId="716" xr:uid="{00000000-0005-0000-0000-0000F3050000}"/>
    <cellStyle name="Normal 2 5 8" xfId="717" xr:uid="{00000000-0005-0000-0000-0000F4050000}"/>
    <cellStyle name="Normal 2 5 9" xfId="718" xr:uid="{00000000-0005-0000-0000-0000F5050000}"/>
    <cellStyle name="Normal 2 5_2012 TEP Rates (3)" xfId="3658" xr:uid="{00000000-0005-0000-0000-0000F6050000}"/>
    <cellStyle name="Normal 2 50" xfId="2504" xr:uid="{00000000-0005-0000-0000-0000F7050000}"/>
    <cellStyle name="Normal 2 51" xfId="2505" xr:uid="{00000000-0005-0000-0000-0000F8050000}"/>
    <cellStyle name="Normal 2 52" xfId="2506" xr:uid="{00000000-0005-0000-0000-0000F9050000}"/>
    <cellStyle name="Normal 2 53" xfId="2507" xr:uid="{00000000-0005-0000-0000-0000FA050000}"/>
    <cellStyle name="Normal 2 54" xfId="2508" xr:uid="{00000000-0005-0000-0000-0000FB050000}"/>
    <cellStyle name="Normal 2 55" xfId="2509" xr:uid="{00000000-0005-0000-0000-0000FC050000}"/>
    <cellStyle name="Normal 2 56" xfId="2510" xr:uid="{00000000-0005-0000-0000-0000FD050000}"/>
    <cellStyle name="Normal 2 57" xfId="2511" xr:uid="{00000000-0005-0000-0000-0000FE050000}"/>
    <cellStyle name="Normal 2 58" xfId="2512" xr:uid="{00000000-0005-0000-0000-0000FF050000}"/>
    <cellStyle name="Normal 2 6" xfId="719" xr:uid="{00000000-0005-0000-0000-000000060000}"/>
    <cellStyle name="Normal 2 6 10" xfId="720" xr:uid="{00000000-0005-0000-0000-000001060000}"/>
    <cellStyle name="Normal 2 6 11" xfId="721" xr:uid="{00000000-0005-0000-0000-000002060000}"/>
    <cellStyle name="Normal 2 6 12" xfId="722" xr:uid="{00000000-0005-0000-0000-000003060000}"/>
    <cellStyle name="Normal 2 6 13" xfId="723" xr:uid="{00000000-0005-0000-0000-000004060000}"/>
    <cellStyle name="Normal 2 6 14" xfId="724" xr:uid="{00000000-0005-0000-0000-000005060000}"/>
    <cellStyle name="Normal 2 6 15" xfId="725" xr:uid="{00000000-0005-0000-0000-000006060000}"/>
    <cellStyle name="Normal 2 6 16" xfId="726" xr:uid="{00000000-0005-0000-0000-000007060000}"/>
    <cellStyle name="Normal 2 6 17" xfId="727" xr:uid="{00000000-0005-0000-0000-000008060000}"/>
    <cellStyle name="Normal 2 6 18" xfId="728" xr:uid="{00000000-0005-0000-0000-000009060000}"/>
    <cellStyle name="Normal 2 6 2" xfId="729" xr:uid="{00000000-0005-0000-0000-00000A060000}"/>
    <cellStyle name="Normal 2 6 3" xfId="730" xr:uid="{00000000-0005-0000-0000-00000B060000}"/>
    <cellStyle name="Normal 2 6 4" xfId="731" xr:uid="{00000000-0005-0000-0000-00000C060000}"/>
    <cellStyle name="Normal 2 6 5" xfId="732" xr:uid="{00000000-0005-0000-0000-00000D060000}"/>
    <cellStyle name="Normal 2 6 6" xfId="733" xr:uid="{00000000-0005-0000-0000-00000E060000}"/>
    <cellStyle name="Normal 2 6 7" xfId="734" xr:uid="{00000000-0005-0000-0000-00000F060000}"/>
    <cellStyle name="Normal 2 6 8" xfId="735" xr:uid="{00000000-0005-0000-0000-000010060000}"/>
    <cellStyle name="Normal 2 6 9" xfId="736" xr:uid="{00000000-0005-0000-0000-000011060000}"/>
    <cellStyle name="Normal 2 6_2012 TEP Rates (3)" xfId="3659" xr:uid="{00000000-0005-0000-0000-000012060000}"/>
    <cellStyle name="Normal 2 7" xfId="737" xr:uid="{00000000-0005-0000-0000-000013060000}"/>
    <cellStyle name="Normal 2 8" xfId="738" xr:uid="{00000000-0005-0000-0000-000014060000}"/>
    <cellStyle name="Normal 2 9" xfId="739" xr:uid="{00000000-0005-0000-0000-000015060000}"/>
    <cellStyle name="Normal 2 9 2" xfId="740" xr:uid="{00000000-0005-0000-0000-000016060000}"/>
    <cellStyle name="Normal 2 9_2012 TEP Rates (3)" xfId="3660" xr:uid="{00000000-0005-0000-0000-000017060000}"/>
    <cellStyle name="Normal 2_Small KA clients to getTraditional pricing - table for Theresa Kane - 6-22-2011" xfId="3351" xr:uid="{00000000-0005-0000-0000-000018060000}"/>
    <cellStyle name="Normal 20" xfId="741" xr:uid="{00000000-0005-0000-0000-000019060000}"/>
    <cellStyle name="Normal 20 2" xfId="2752" xr:uid="{00000000-0005-0000-0000-00001A060000}"/>
    <cellStyle name="Normal 200" xfId="3352" xr:uid="{00000000-0005-0000-0000-00001B060000}"/>
    <cellStyle name="Normal 200 2" xfId="3353" xr:uid="{00000000-0005-0000-0000-00001C060000}"/>
    <cellStyle name="Normal 201" xfId="3354" xr:uid="{00000000-0005-0000-0000-00001D060000}"/>
    <cellStyle name="Normal 201 2" xfId="3355" xr:uid="{00000000-0005-0000-0000-00001E060000}"/>
    <cellStyle name="Normal 202" xfId="3356" xr:uid="{00000000-0005-0000-0000-00001F060000}"/>
    <cellStyle name="Normal 202 2" xfId="3357" xr:uid="{00000000-0005-0000-0000-000020060000}"/>
    <cellStyle name="Normal 203" xfId="3358" xr:uid="{00000000-0005-0000-0000-000021060000}"/>
    <cellStyle name="Normal 203 2" xfId="3359" xr:uid="{00000000-0005-0000-0000-000022060000}"/>
    <cellStyle name="Normal 204" xfId="3360" xr:uid="{00000000-0005-0000-0000-000023060000}"/>
    <cellStyle name="Normal 204 2" xfId="3361" xr:uid="{00000000-0005-0000-0000-000024060000}"/>
    <cellStyle name="Normal 205" xfId="3362" xr:uid="{00000000-0005-0000-0000-000025060000}"/>
    <cellStyle name="Normal 205 2" xfId="3363" xr:uid="{00000000-0005-0000-0000-000026060000}"/>
    <cellStyle name="Normal 206" xfId="3364" xr:uid="{00000000-0005-0000-0000-000027060000}"/>
    <cellStyle name="Normal 207" xfId="3365" xr:uid="{00000000-0005-0000-0000-000028060000}"/>
    <cellStyle name="Normal 208" xfId="3366" xr:uid="{00000000-0005-0000-0000-000029060000}"/>
    <cellStyle name="Normal 209" xfId="3367" xr:uid="{00000000-0005-0000-0000-00002A060000}"/>
    <cellStyle name="Normal 21" xfId="2513" xr:uid="{00000000-0005-0000-0000-00002B060000}"/>
    <cellStyle name="Normal 21 2" xfId="2754" xr:uid="{00000000-0005-0000-0000-00002C060000}"/>
    <cellStyle name="Normal 21 3" xfId="2753" xr:uid="{00000000-0005-0000-0000-00002D060000}"/>
    <cellStyle name="Normal 210" xfId="3368" xr:uid="{00000000-0005-0000-0000-00002E060000}"/>
    <cellStyle name="Normal 211" xfId="3369" xr:uid="{00000000-0005-0000-0000-00002F060000}"/>
    <cellStyle name="Normal 212" xfId="3370" xr:uid="{00000000-0005-0000-0000-000030060000}"/>
    <cellStyle name="Normal 213" xfId="3371" xr:uid="{00000000-0005-0000-0000-000031060000}"/>
    <cellStyle name="Normal 214" xfId="3372" xr:uid="{00000000-0005-0000-0000-000032060000}"/>
    <cellStyle name="Normal 215" xfId="3373" xr:uid="{00000000-0005-0000-0000-000033060000}"/>
    <cellStyle name="Normal 216" xfId="3374" xr:uid="{00000000-0005-0000-0000-000034060000}"/>
    <cellStyle name="Normal 217" xfId="3375" xr:uid="{00000000-0005-0000-0000-000035060000}"/>
    <cellStyle name="Normal 218" xfId="3376" xr:uid="{00000000-0005-0000-0000-000036060000}"/>
    <cellStyle name="Normal 219" xfId="3377" xr:uid="{00000000-0005-0000-0000-000037060000}"/>
    <cellStyle name="Normal 22" xfId="2514" xr:uid="{00000000-0005-0000-0000-000038060000}"/>
    <cellStyle name="Normal 22 2" xfId="2755" xr:uid="{00000000-0005-0000-0000-000039060000}"/>
    <cellStyle name="Normal 220" xfId="3378" xr:uid="{00000000-0005-0000-0000-00003A060000}"/>
    <cellStyle name="Normal 221" xfId="3379" xr:uid="{00000000-0005-0000-0000-00003B060000}"/>
    <cellStyle name="Normal 222" xfId="3380" xr:uid="{00000000-0005-0000-0000-00003C060000}"/>
    <cellStyle name="Normal 223" xfId="3381" xr:uid="{00000000-0005-0000-0000-00003D060000}"/>
    <cellStyle name="Normal 224" xfId="3382" xr:uid="{00000000-0005-0000-0000-00003E060000}"/>
    <cellStyle name="Normal 225" xfId="3383" xr:uid="{00000000-0005-0000-0000-00003F060000}"/>
    <cellStyle name="Normal 226" xfId="3384" xr:uid="{00000000-0005-0000-0000-000040060000}"/>
    <cellStyle name="Normal 227" xfId="3385" xr:uid="{00000000-0005-0000-0000-000041060000}"/>
    <cellStyle name="Normal 228" xfId="3386" xr:uid="{00000000-0005-0000-0000-000042060000}"/>
    <cellStyle name="Normal 229" xfId="3387" xr:uid="{00000000-0005-0000-0000-000043060000}"/>
    <cellStyle name="Normal 23" xfId="2515" xr:uid="{00000000-0005-0000-0000-000044060000}"/>
    <cellStyle name="Normal 23 2" xfId="2756" xr:uid="{00000000-0005-0000-0000-000045060000}"/>
    <cellStyle name="Normal 230" xfId="3388" xr:uid="{00000000-0005-0000-0000-000046060000}"/>
    <cellStyle name="Normal 231" xfId="3389" xr:uid="{00000000-0005-0000-0000-000047060000}"/>
    <cellStyle name="Normal 232" xfId="3390" xr:uid="{00000000-0005-0000-0000-000048060000}"/>
    <cellStyle name="Normal 233" xfId="3391" xr:uid="{00000000-0005-0000-0000-000049060000}"/>
    <cellStyle name="Normal 234" xfId="3392" xr:uid="{00000000-0005-0000-0000-00004A060000}"/>
    <cellStyle name="Normal 235" xfId="3393" xr:uid="{00000000-0005-0000-0000-00004B060000}"/>
    <cellStyle name="Normal 236" xfId="3394" xr:uid="{00000000-0005-0000-0000-00004C060000}"/>
    <cellStyle name="Normal 237" xfId="3395" xr:uid="{00000000-0005-0000-0000-00004D060000}"/>
    <cellStyle name="Normal 238" xfId="3396" xr:uid="{00000000-0005-0000-0000-00004E060000}"/>
    <cellStyle name="Normal 239" xfId="3397" xr:uid="{00000000-0005-0000-0000-00004F060000}"/>
    <cellStyle name="Normal 24" xfId="2516" xr:uid="{00000000-0005-0000-0000-000050060000}"/>
    <cellStyle name="Normal 24 2" xfId="2757" xr:uid="{00000000-0005-0000-0000-000051060000}"/>
    <cellStyle name="Normal 240" xfId="3398" xr:uid="{00000000-0005-0000-0000-000052060000}"/>
    <cellStyle name="Normal 241" xfId="3432" xr:uid="{00000000-0005-0000-0000-000053060000}"/>
    <cellStyle name="Normal 242" xfId="3433" xr:uid="{00000000-0005-0000-0000-000054060000}"/>
    <cellStyle name="Normal 243" xfId="2523" xr:uid="{00000000-0005-0000-0000-000055060000}"/>
    <cellStyle name="Normal 243 2" xfId="3771" xr:uid="{00000000-0005-0000-0000-000056060000}"/>
    <cellStyle name="Normal 244" xfId="2527" xr:uid="{00000000-0005-0000-0000-000057060000}"/>
    <cellStyle name="Normal 244 2" xfId="3775" xr:uid="{00000000-0005-0000-0000-000058060000}"/>
    <cellStyle name="Normal 245" xfId="3438" xr:uid="{00000000-0005-0000-0000-000059060000}"/>
    <cellStyle name="Normal 245 2" xfId="3917" xr:uid="{00000000-0005-0000-0000-00005A060000}"/>
    <cellStyle name="Normal 246" xfId="3439" xr:uid="{00000000-0005-0000-0000-00005B060000}"/>
    <cellStyle name="Normal 246 2" xfId="3918" xr:uid="{00000000-0005-0000-0000-00005C060000}"/>
    <cellStyle name="Normal 247" xfId="3441" xr:uid="{00000000-0005-0000-0000-00005D060000}"/>
    <cellStyle name="Normal 247 2" xfId="3920" xr:uid="{00000000-0005-0000-0000-00005E060000}"/>
    <cellStyle name="Normal 248" xfId="3605" xr:uid="{00000000-0005-0000-0000-00005F060000}"/>
    <cellStyle name="Normal 248 2" xfId="4059" xr:uid="{00000000-0005-0000-0000-000060060000}"/>
    <cellStyle name="Normal 249" xfId="3607" xr:uid="{00000000-0005-0000-0000-000061060000}"/>
    <cellStyle name="Normal 249 2" xfId="4061" xr:uid="{00000000-0005-0000-0000-000062060000}"/>
    <cellStyle name="Normal 25" xfId="2517" xr:uid="{00000000-0005-0000-0000-000063060000}"/>
    <cellStyle name="Normal 25 2" xfId="2758" xr:uid="{00000000-0005-0000-0000-000064060000}"/>
    <cellStyle name="Normal 250" xfId="3609" xr:uid="{00000000-0005-0000-0000-000065060000}"/>
    <cellStyle name="Normal 250 2" xfId="4063" xr:uid="{00000000-0005-0000-0000-000066060000}"/>
    <cellStyle name="Normal 251" xfId="3611" xr:uid="{00000000-0005-0000-0000-000067060000}"/>
    <cellStyle name="Normal 251 2" xfId="4065" xr:uid="{00000000-0005-0000-0000-000068060000}"/>
    <cellStyle name="Normal 252" xfId="3613" xr:uid="{00000000-0005-0000-0000-000069060000}"/>
    <cellStyle name="Normal 252 2" xfId="4067" xr:uid="{00000000-0005-0000-0000-00006A060000}"/>
    <cellStyle name="Normal 253" xfId="3615" xr:uid="{00000000-0005-0000-0000-00006B060000}"/>
    <cellStyle name="Normal 253 2" xfId="4069" xr:uid="{00000000-0005-0000-0000-00006C060000}"/>
    <cellStyle name="Normal 254" xfId="3617" xr:uid="{00000000-0005-0000-0000-00006D060000}"/>
    <cellStyle name="Normal 254 2" xfId="4071" xr:uid="{00000000-0005-0000-0000-00006E060000}"/>
    <cellStyle name="Normal 255" xfId="3619" xr:uid="{00000000-0005-0000-0000-00006F060000}"/>
    <cellStyle name="Normal 255 2" xfId="4073" xr:uid="{00000000-0005-0000-0000-000070060000}"/>
    <cellStyle name="Normal 256" xfId="3621" xr:uid="{00000000-0005-0000-0000-000071060000}"/>
    <cellStyle name="Normal 256 2" xfId="4075" xr:uid="{00000000-0005-0000-0000-000072060000}"/>
    <cellStyle name="Normal 257" xfId="3623" xr:uid="{00000000-0005-0000-0000-000073060000}"/>
    <cellStyle name="Normal 257 2" xfId="4077" xr:uid="{00000000-0005-0000-0000-000074060000}"/>
    <cellStyle name="Normal 258" xfId="3625" xr:uid="{00000000-0005-0000-0000-000075060000}"/>
    <cellStyle name="Normal 258 2" xfId="4079" xr:uid="{00000000-0005-0000-0000-000076060000}"/>
    <cellStyle name="Normal 259" xfId="3627" xr:uid="{00000000-0005-0000-0000-000077060000}"/>
    <cellStyle name="Normal 259 2" xfId="4081" xr:uid="{00000000-0005-0000-0000-000078060000}"/>
    <cellStyle name="Normal 26" xfId="2518" xr:uid="{00000000-0005-0000-0000-000079060000}"/>
    <cellStyle name="Normal 26 2" xfId="2759" xr:uid="{00000000-0005-0000-0000-00007A060000}"/>
    <cellStyle name="Normal 260" xfId="3629" xr:uid="{00000000-0005-0000-0000-00007B060000}"/>
    <cellStyle name="Normal 260 2" xfId="4083" xr:uid="{00000000-0005-0000-0000-00007C060000}"/>
    <cellStyle name="Normal 261" xfId="3631" xr:uid="{00000000-0005-0000-0000-00007D060000}"/>
    <cellStyle name="Normal 261 2" xfId="4085" xr:uid="{00000000-0005-0000-0000-00007E060000}"/>
    <cellStyle name="Normal 262" xfId="3633" xr:uid="{00000000-0005-0000-0000-00007F060000}"/>
    <cellStyle name="Normal 262 2" xfId="4087" xr:uid="{00000000-0005-0000-0000-000080060000}"/>
    <cellStyle name="Normal 263" xfId="3634" xr:uid="{00000000-0005-0000-0000-000081060000}"/>
    <cellStyle name="Normal 264" xfId="3749" xr:uid="{00000000-0005-0000-0000-000082060000}"/>
    <cellStyle name="Normal 265" xfId="3750" xr:uid="{00000000-0005-0000-0000-000083060000}"/>
    <cellStyle name="Normal 265 2" xfId="4091" xr:uid="{00000000-0005-0000-0000-000084060000}"/>
    <cellStyle name="Normal 266" xfId="3755" xr:uid="{00000000-0005-0000-0000-000085060000}"/>
    <cellStyle name="Normal 266 2" xfId="4095" xr:uid="{00000000-0005-0000-0000-000086060000}"/>
    <cellStyle name="Normal 267" xfId="3756" xr:uid="{00000000-0005-0000-0000-000087060000}"/>
    <cellStyle name="Normal 268" xfId="3915" xr:uid="{00000000-0005-0000-0000-000088060000}"/>
    <cellStyle name="Normal 269" xfId="3757" xr:uid="{00000000-0005-0000-0000-000089060000}"/>
    <cellStyle name="Normal 27" xfId="2519" xr:uid="{00000000-0005-0000-0000-00008A060000}"/>
    <cellStyle name="Normal 27 2" xfId="2760" xr:uid="{00000000-0005-0000-0000-00008B060000}"/>
    <cellStyle name="Normal 270" xfId="3758" xr:uid="{00000000-0005-0000-0000-00008C060000}"/>
    <cellStyle name="Normal 28" xfId="742" xr:uid="{00000000-0005-0000-0000-00008D060000}"/>
    <cellStyle name="Normal 29" xfId="743" xr:uid="{00000000-0005-0000-0000-00008E060000}"/>
    <cellStyle name="Normal 3" xfId="4" xr:uid="{00000000-0005-0000-0000-00008F060000}"/>
    <cellStyle name="Normal 3 10" xfId="744" xr:uid="{00000000-0005-0000-0000-000090060000}"/>
    <cellStyle name="Normal 3 11" xfId="745" xr:uid="{00000000-0005-0000-0000-000091060000}"/>
    <cellStyle name="Normal 3 12" xfId="746" xr:uid="{00000000-0005-0000-0000-000092060000}"/>
    <cellStyle name="Normal 3 13" xfId="747" xr:uid="{00000000-0005-0000-0000-000093060000}"/>
    <cellStyle name="Normal 3 14" xfId="748" xr:uid="{00000000-0005-0000-0000-000094060000}"/>
    <cellStyle name="Normal 3 15" xfId="749" xr:uid="{00000000-0005-0000-0000-000095060000}"/>
    <cellStyle name="Normal 3 16" xfId="750" xr:uid="{00000000-0005-0000-0000-000096060000}"/>
    <cellStyle name="Normal 3 17" xfId="751" xr:uid="{00000000-0005-0000-0000-000097060000}"/>
    <cellStyle name="Normal 3 18" xfId="752" xr:uid="{00000000-0005-0000-0000-000098060000}"/>
    <cellStyle name="Normal 3 19" xfId="753" xr:uid="{00000000-0005-0000-0000-000099060000}"/>
    <cellStyle name="Normal 3 2" xfId="754" xr:uid="{00000000-0005-0000-0000-00009A060000}"/>
    <cellStyle name="Normal 3 2 2" xfId="3399" xr:uid="{00000000-0005-0000-0000-00009B060000}"/>
    <cellStyle name="Normal 3 20" xfId="755" xr:uid="{00000000-0005-0000-0000-00009C060000}"/>
    <cellStyle name="Normal 3 21" xfId="756" xr:uid="{00000000-0005-0000-0000-00009D060000}"/>
    <cellStyle name="Normal 3 22" xfId="757" xr:uid="{00000000-0005-0000-0000-00009E060000}"/>
    <cellStyle name="Normal 3 23" xfId="758" xr:uid="{00000000-0005-0000-0000-00009F060000}"/>
    <cellStyle name="Normal 3 24" xfId="759" xr:uid="{00000000-0005-0000-0000-0000A0060000}"/>
    <cellStyle name="Normal 3 25" xfId="760" xr:uid="{00000000-0005-0000-0000-0000A1060000}"/>
    <cellStyle name="Normal 3 26" xfId="761" xr:uid="{00000000-0005-0000-0000-0000A2060000}"/>
    <cellStyle name="Normal 3 27" xfId="762" xr:uid="{00000000-0005-0000-0000-0000A3060000}"/>
    <cellStyle name="Normal 3 28" xfId="763" xr:uid="{00000000-0005-0000-0000-0000A4060000}"/>
    <cellStyle name="Normal 3 29" xfId="764" xr:uid="{00000000-0005-0000-0000-0000A5060000}"/>
    <cellStyle name="Normal 3 3" xfId="765" xr:uid="{00000000-0005-0000-0000-0000A6060000}"/>
    <cellStyle name="Normal 3 30" xfId="766" xr:uid="{00000000-0005-0000-0000-0000A7060000}"/>
    <cellStyle name="Normal 3 31" xfId="767" xr:uid="{00000000-0005-0000-0000-0000A8060000}"/>
    <cellStyle name="Normal 3 32" xfId="768" xr:uid="{00000000-0005-0000-0000-0000A9060000}"/>
    <cellStyle name="Normal 3 33" xfId="769" xr:uid="{00000000-0005-0000-0000-0000AA060000}"/>
    <cellStyle name="Normal 3 34" xfId="770" xr:uid="{00000000-0005-0000-0000-0000AB060000}"/>
    <cellStyle name="Normal 3 35" xfId="771" xr:uid="{00000000-0005-0000-0000-0000AC060000}"/>
    <cellStyle name="Normal 3 36" xfId="772" xr:uid="{00000000-0005-0000-0000-0000AD060000}"/>
    <cellStyle name="Normal 3 37" xfId="773" xr:uid="{00000000-0005-0000-0000-0000AE060000}"/>
    <cellStyle name="Normal 3 38" xfId="774" xr:uid="{00000000-0005-0000-0000-0000AF060000}"/>
    <cellStyle name="Normal 3 39" xfId="2551" xr:uid="{00000000-0005-0000-0000-0000B0060000}"/>
    <cellStyle name="Normal 3 4" xfId="775" xr:uid="{00000000-0005-0000-0000-0000B1060000}"/>
    <cellStyle name="Normal 3 40" xfId="3661" xr:uid="{00000000-0005-0000-0000-0000B2060000}"/>
    <cellStyle name="Normal 3 40 2" xfId="4089" xr:uid="{00000000-0005-0000-0000-0000B3060000}"/>
    <cellStyle name="Normal 3 41" xfId="3753" xr:uid="{00000000-0005-0000-0000-0000B4060000}"/>
    <cellStyle name="Normal 3 41 2" xfId="4093" xr:uid="{00000000-0005-0000-0000-0000B5060000}"/>
    <cellStyle name="Normal 3 5" xfId="776" xr:uid="{00000000-0005-0000-0000-0000B6060000}"/>
    <cellStyle name="Normal 3 6" xfId="777" xr:uid="{00000000-0005-0000-0000-0000B7060000}"/>
    <cellStyle name="Normal 3 7" xfId="778" xr:uid="{00000000-0005-0000-0000-0000B8060000}"/>
    <cellStyle name="Normal 3 8" xfId="779" xr:uid="{00000000-0005-0000-0000-0000B9060000}"/>
    <cellStyle name="Normal 3 9" xfId="780" xr:uid="{00000000-0005-0000-0000-0000BA060000}"/>
    <cellStyle name="Normal 30" xfId="781" xr:uid="{00000000-0005-0000-0000-0000BB060000}"/>
    <cellStyle name="Normal 30 2" xfId="2761" xr:uid="{00000000-0005-0000-0000-0000BC060000}"/>
    <cellStyle name="Normal 31" xfId="782" xr:uid="{00000000-0005-0000-0000-0000BD060000}"/>
    <cellStyle name="Normal 32" xfId="783" xr:uid="{00000000-0005-0000-0000-0000BE060000}"/>
    <cellStyle name="Normal 33" xfId="784" xr:uid="{00000000-0005-0000-0000-0000BF060000}"/>
    <cellStyle name="Normal 34" xfId="785" xr:uid="{00000000-0005-0000-0000-0000C0060000}"/>
    <cellStyle name="Normal 35" xfId="2520" xr:uid="{00000000-0005-0000-0000-0000C1060000}"/>
    <cellStyle name="Normal 35 2" xfId="2762" xr:uid="{00000000-0005-0000-0000-0000C2060000}"/>
    <cellStyle name="Normal 36" xfId="2763" xr:uid="{00000000-0005-0000-0000-0000C3060000}"/>
    <cellStyle name="Normal 36 2" xfId="2764" xr:uid="{00000000-0005-0000-0000-0000C4060000}"/>
    <cellStyle name="Normal 37" xfId="2765" xr:uid="{00000000-0005-0000-0000-0000C5060000}"/>
    <cellStyle name="Normal 37 2" xfId="2830" xr:uid="{00000000-0005-0000-0000-0000C6060000}"/>
    <cellStyle name="Normal 37 2 2" xfId="3073" xr:uid="{00000000-0005-0000-0000-0000C7060000}"/>
    <cellStyle name="Normal 37 2 2 2" xfId="3574" xr:uid="{00000000-0005-0000-0000-0000C8060000}"/>
    <cellStyle name="Normal 37 2 2 2 2" xfId="4033" xr:uid="{00000000-0005-0000-0000-0000C9060000}"/>
    <cellStyle name="Normal 37 2 2 3" xfId="3797" xr:uid="{00000000-0005-0000-0000-0000CA060000}"/>
    <cellStyle name="Normal 37 3" xfId="3078" xr:uid="{00000000-0005-0000-0000-0000CB060000}"/>
    <cellStyle name="Normal 37 4" xfId="3573" xr:uid="{00000000-0005-0000-0000-0000CC060000}"/>
    <cellStyle name="Normal 37 4 2" xfId="4032" xr:uid="{00000000-0005-0000-0000-0000CD060000}"/>
    <cellStyle name="Normal 37 5" xfId="3779" xr:uid="{00000000-0005-0000-0000-0000CE060000}"/>
    <cellStyle name="Normal 38" xfId="2832" xr:uid="{00000000-0005-0000-0000-0000CF060000}"/>
    <cellStyle name="Normal 38 2" xfId="3079" xr:uid="{00000000-0005-0000-0000-0000D0060000}"/>
    <cellStyle name="Normal 39" xfId="2834" xr:uid="{00000000-0005-0000-0000-0000D1060000}"/>
    <cellStyle name="Normal 4" xfId="2438" xr:uid="{00000000-0005-0000-0000-0000D2060000}"/>
    <cellStyle name="Normal 4 10" xfId="786" xr:uid="{00000000-0005-0000-0000-0000D3060000}"/>
    <cellStyle name="Normal 4 11" xfId="787" xr:uid="{00000000-0005-0000-0000-0000D4060000}"/>
    <cellStyle name="Normal 4 12" xfId="788" xr:uid="{00000000-0005-0000-0000-0000D5060000}"/>
    <cellStyle name="Normal 4 13" xfId="789" xr:uid="{00000000-0005-0000-0000-0000D6060000}"/>
    <cellStyle name="Normal 4 14" xfId="790" xr:uid="{00000000-0005-0000-0000-0000D7060000}"/>
    <cellStyle name="Normal 4 15" xfId="791" xr:uid="{00000000-0005-0000-0000-0000D8060000}"/>
    <cellStyle name="Normal 4 16" xfId="792" xr:uid="{00000000-0005-0000-0000-0000D9060000}"/>
    <cellStyle name="Normal 4 17" xfId="793" xr:uid="{00000000-0005-0000-0000-0000DA060000}"/>
    <cellStyle name="Normal 4 18" xfId="794" xr:uid="{00000000-0005-0000-0000-0000DB060000}"/>
    <cellStyle name="Normal 4 19" xfId="795" xr:uid="{00000000-0005-0000-0000-0000DC060000}"/>
    <cellStyle name="Normal 4 2" xfId="796" xr:uid="{00000000-0005-0000-0000-0000DD060000}"/>
    <cellStyle name="Normal 4 2 10" xfId="797" xr:uid="{00000000-0005-0000-0000-0000DE060000}"/>
    <cellStyle name="Normal 4 2 10 10" xfId="798" xr:uid="{00000000-0005-0000-0000-0000DF060000}"/>
    <cellStyle name="Normal 4 2 10 11" xfId="799" xr:uid="{00000000-0005-0000-0000-0000E0060000}"/>
    <cellStyle name="Normal 4 2 10 12" xfId="800" xr:uid="{00000000-0005-0000-0000-0000E1060000}"/>
    <cellStyle name="Normal 4 2 10 13" xfId="801" xr:uid="{00000000-0005-0000-0000-0000E2060000}"/>
    <cellStyle name="Normal 4 2 10 14" xfId="802" xr:uid="{00000000-0005-0000-0000-0000E3060000}"/>
    <cellStyle name="Normal 4 2 10 15" xfId="803" xr:uid="{00000000-0005-0000-0000-0000E4060000}"/>
    <cellStyle name="Normal 4 2 10 16" xfId="804" xr:uid="{00000000-0005-0000-0000-0000E5060000}"/>
    <cellStyle name="Normal 4 2 10 17" xfId="805" xr:uid="{00000000-0005-0000-0000-0000E6060000}"/>
    <cellStyle name="Normal 4 2 10 18" xfId="806" xr:uid="{00000000-0005-0000-0000-0000E7060000}"/>
    <cellStyle name="Normal 4 2 10 2" xfId="807" xr:uid="{00000000-0005-0000-0000-0000E8060000}"/>
    <cellStyle name="Normal 4 2 10 3" xfId="808" xr:uid="{00000000-0005-0000-0000-0000E9060000}"/>
    <cellStyle name="Normal 4 2 10 4" xfId="809" xr:uid="{00000000-0005-0000-0000-0000EA060000}"/>
    <cellStyle name="Normal 4 2 10 5" xfId="810" xr:uid="{00000000-0005-0000-0000-0000EB060000}"/>
    <cellStyle name="Normal 4 2 10 6" xfId="811" xr:uid="{00000000-0005-0000-0000-0000EC060000}"/>
    <cellStyle name="Normal 4 2 10 7" xfId="812" xr:uid="{00000000-0005-0000-0000-0000ED060000}"/>
    <cellStyle name="Normal 4 2 10 8" xfId="813" xr:uid="{00000000-0005-0000-0000-0000EE060000}"/>
    <cellStyle name="Normal 4 2 10 9" xfId="814" xr:uid="{00000000-0005-0000-0000-0000EF060000}"/>
    <cellStyle name="Normal 4 2 10_2012 TEP Rates (3)" xfId="3662" xr:uid="{00000000-0005-0000-0000-0000F0060000}"/>
    <cellStyle name="Normal 4 2 11" xfId="815" xr:uid="{00000000-0005-0000-0000-0000F1060000}"/>
    <cellStyle name="Normal 4 2 11 10" xfId="816" xr:uid="{00000000-0005-0000-0000-0000F2060000}"/>
    <cellStyle name="Normal 4 2 11 11" xfId="817" xr:uid="{00000000-0005-0000-0000-0000F3060000}"/>
    <cellStyle name="Normal 4 2 11 12" xfId="818" xr:uid="{00000000-0005-0000-0000-0000F4060000}"/>
    <cellStyle name="Normal 4 2 11 13" xfId="819" xr:uid="{00000000-0005-0000-0000-0000F5060000}"/>
    <cellStyle name="Normal 4 2 11 14" xfId="820" xr:uid="{00000000-0005-0000-0000-0000F6060000}"/>
    <cellStyle name="Normal 4 2 11 15" xfId="821" xr:uid="{00000000-0005-0000-0000-0000F7060000}"/>
    <cellStyle name="Normal 4 2 11 16" xfId="822" xr:uid="{00000000-0005-0000-0000-0000F8060000}"/>
    <cellStyle name="Normal 4 2 11 17" xfId="823" xr:uid="{00000000-0005-0000-0000-0000F9060000}"/>
    <cellStyle name="Normal 4 2 11 18" xfId="824" xr:uid="{00000000-0005-0000-0000-0000FA060000}"/>
    <cellStyle name="Normal 4 2 11 2" xfId="825" xr:uid="{00000000-0005-0000-0000-0000FB060000}"/>
    <cellStyle name="Normal 4 2 11 3" xfId="826" xr:uid="{00000000-0005-0000-0000-0000FC060000}"/>
    <cellStyle name="Normal 4 2 11 4" xfId="827" xr:uid="{00000000-0005-0000-0000-0000FD060000}"/>
    <cellStyle name="Normal 4 2 11 5" xfId="828" xr:uid="{00000000-0005-0000-0000-0000FE060000}"/>
    <cellStyle name="Normal 4 2 11 6" xfId="829" xr:uid="{00000000-0005-0000-0000-0000FF060000}"/>
    <cellStyle name="Normal 4 2 11 7" xfId="830" xr:uid="{00000000-0005-0000-0000-000000070000}"/>
    <cellStyle name="Normal 4 2 11 8" xfId="831" xr:uid="{00000000-0005-0000-0000-000001070000}"/>
    <cellStyle name="Normal 4 2 11 9" xfId="832" xr:uid="{00000000-0005-0000-0000-000002070000}"/>
    <cellStyle name="Normal 4 2 11_2012 TEP Rates (3)" xfId="3663" xr:uid="{00000000-0005-0000-0000-000003070000}"/>
    <cellStyle name="Normal 4 2 12" xfId="833" xr:uid="{00000000-0005-0000-0000-000004070000}"/>
    <cellStyle name="Normal 4 2 13" xfId="834" xr:uid="{00000000-0005-0000-0000-000005070000}"/>
    <cellStyle name="Normal 4 2 14" xfId="835" xr:uid="{00000000-0005-0000-0000-000006070000}"/>
    <cellStyle name="Normal 4 2 15" xfId="836" xr:uid="{00000000-0005-0000-0000-000007070000}"/>
    <cellStyle name="Normal 4 2 16" xfId="837" xr:uid="{00000000-0005-0000-0000-000008070000}"/>
    <cellStyle name="Normal 4 2 17" xfId="838" xr:uid="{00000000-0005-0000-0000-000009070000}"/>
    <cellStyle name="Normal 4 2 18" xfId="839" xr:uid="{00000000-0005-0000-0000-00000A070000}"/>
    <cellStyle name="Normal 4 2 19" xfId="840" xr:uid="{00000000-0005-0000-0000-00000B070000}"/>
    <cellStyle name="Normal 4 2 2" xfId="841" xr:uid="{00000000-0005-0000-0000-00000C070000}"/>
    <cellStyle name="Normal 4 2 2 10" xfId="842" xr:uid="{00000000-0005-0000-0000-00000D070000}"/>
    <cellStyle name="Normal 4 2 2 11" xfId="843" xr:uid="{00000000-0005-0000-0000-00000E070000}"/>
    <cellStyle name="Normal 4 2 2 12" xfId="844" xr:uid="{00000000-0005-0000-0000-00000F070000}"/>
    <cellStyle name="Normal 4 2 2 13" xfId="845" xr:uid="{00000000-0005-0000-0000-000010070000}"/>
    <cellStyle name="Normal 4 2 2 14" xfId="846" xr:uid="{00000000-0005-0000-0000-000011070000}"/>
    <cellStyle name="Normal 4 2 2 15" xfId="847" xr:uid="{00000000-0005-0000-0000-000012070000}"/>
    <cellStyle name="Normal 4 2 2 16" xfId="848" xr:uid="{00000000-0005-0000-0000-000013070000}"/>
    <cellStyle name="Normal 4 2 2 17" xfId="849" xr:uid="{00000000-0005-0000-0000-000014070000}"/>
    <cellStyle name="Normal 4 2 2 18" xfId="850" xr:uid="{00000000-0005-0000-0000-000015070000}"/>
    <cellStyle name="Normal 4 2 2 19" xfId="851" xr:uid="{00000000-0005-0000-0000-000016070000}"/>
    <cellStyle name="Normal 4 2 2 2" xfId="852" xr:uid="{00000000-0005-0000-0000-000017070000}"/>
    <cellStyle name="Normal 4 2 2 2 10" xfId="853" xr:uid="{00000000-0005-0000-0000-000018070000}"/>
    <cellStyle name="Normal 4 2 2 2 11" xfId="854" xr:uid="{00000000-0005-0000-0000-000019070000}"/>
    <cellStyle name="Normal 4 2 2 2 12" xfId="855" xr:uid="{00000000-0005-0000-0000-00001A070000}"/>
    <cellStyle name="Normal 4 2 2 2 13" xfId="856" xr:uid="{00000000-0005-0000-0000-00001B070000}"/>
    <cellStyle name="Normal 4 2 2 2 14" xfId="857" xr:uid="{00000000-0005-0000-0000-00001C070000}"/>
    <cellStyle name="Normal 4 2 2 2 15" xfId="858" xr:uid="{00000000-0005-0000-0000-00001D070000}"/>
    <cellStyle name="Normal 4 2 2 2 16" xfId="859" xr:uid="{00000000-0005-0000-0000-00001E070000}"/>
    <cellStyle name="Normal 4 2 2 2 17" xfId="860" xr:uid="{00000000-0005-0000-0000-00001F070000}"/>
    <cellStyle name="Normal 4 2 2 2 18" xfId="861" xr:uid="{00000000-0005-0000-0000-000020070000}"/>
    <cellStyle name="Normal 4 2 2 2 19" xfId="862" xr:uid="{00000000-0005-0000-0000-000021070000}"/>
    <cellStyle name="Normal 4 2 2 2 2" xfId="863" xr:uid="{00000000-0005-0000-0000-000022070000}"/>
    <cellStyle name="Normal 4 2 2 2 2 10" xfId="864" xr:uid="{00000000-0005-0000-0000-000023070000}"/>
    <cellStyle name="Normal 4 2 2 2 2 11" xfId="865" xr:uid="{00000000-0005-0000-0000-000024070000}"/>
    <cellStyle name="Normal 4 2 2 2 2 12" xfId="866" xr:uid="{00000000-0005-0000-0000-000025070000}"/>
    <cellStyle name="Normal 4 2 2 2 2 13" xfId="867" xr:uid="{00000000-0005-0000-0000-000026070000}"/>
    <cellStyle name="Normal 4 2 2 2 2 14" xfId="868" xr:uid="{00000000-0005-0000-0000-000027070000}"/>
    <cellStyle name="Normal 4 2 2 2 2 15" xfId="869" xr:uid="{00000000-0005-0000-0000-000028070000}"/>
    <cellStyle name="Normal 4 2 2 2 2 16" xfId="870" xr:uid="{00000000-0005-0000-0000-000029070000}"/>
    <cellStyle name="Normal 4 2 2 2 2 17" xfId="871" xr:uid="{00000000-0005-0000-0000-00002A070000}"/>
    <cellStyle name="Normal 4 2 2 2 2 18" xfId="872" xr:uid="{00000000-0005-0000-0000-00002B070000}"/>
    <cellStyle name="Normal 4 2 2 2 2 19" xfId="873" xr:uid="{00000000-0005-0000-0000-00002C070000}"/>
    <cellStyle name="Normal 4 2 2 2 2 2" xfId="874" xr:uid="{00000000-0005-0000-0000-00002D070000}"/>
    <cellStyle name="Normal 4 2 2 2 2 2 10" xfId="875" xr:uid="{00000000-0005-0000-0000-00002E070000}"/>
    <cellStyle name="Normal 4 2 2 2 2 2 11" xfId="876" xr:uid="{00000000-0005-0000-0000-00002F070000}"/>
    <cellStyle name="Normal 4 2 2 2 2 2 12" xfId="877" xr:uid="{00000000-0005-0000-0000-000030070000}"/>
    <cellStyle name="Normal 4 2 2 2 2 2 13" xfId="878" xr:uid="{00000000-0005-0000-0000-000031070000}"/>
    <cellStyle name="Normal 4 2 2 2 2 2 14" xfId="879" xr:uid="{00000000-0005-0000-0000-000032070000}"/>
    <cellStyle name="Normal 4 2 2 2 2 2 15" xfId="880" xr:uid="{00000000-0005-0000-0000-000033070000}"/>
    <cellStyle name="Normal 4 2 2 2 2 2 16" xfId="881" xr:uid="{00000000-0005-0000-0000-000034070000}"/>
    <cellStyle name="Normal 4 2 2 2 2 2 17" xfId="882" xr:uid="{00000000-0005-0000-0000-000035070000}"/>
    <cellStyle name="Normal 4 2 2 2 2 2 18" xfId="883" xr:uid="{00000000-0005-0000-0000-000036070000}"/>
    <cellStyle name="Normal 4 2 2 2 2 2 19" xfId="884" xr:uid="{00000000-0005-0000-0000-000037070000}"/>
    <cellStyle name="Normal 4 2 2 2 2 2 2" xfId="885" xr:uid="{00000000-0005-0000-0000-000038070000}"/>
    <cellStyle name="Normal 4 2 2 2 2 2 2 10" xfId="886" xr:uid="{00000000-0005-0000-0000-000039070000}"/>
    <cellStyle name="Normal 4 2 2 2 2 2 2 11" xfId="887" xr:uid="{00000000-0005-0000-0000-00003A070000}"/>
    <cellStyle name="Normal 4 2 2 2 2 2 2 12" xfId="888" xr:uid="{00000000-0005-0000-0000-00003B070000}"/>
    <cellStyle name="Normal 4 2 2 2 2 2 2 13" xfId="889" xr:uid="{00000000-0005-0000-0000-00003C070000}"/>
    <cellStyle name="Normal 4 2 2 2 2 2 2 14" xfId="890" xr:uid="{00000000-0005-0000-0000-00003D070000}"/>
    <cellStyle name="Normal 4 2 2 2 2 2 2 15" xfId="891" xr:uid="{00000000-0005-0000-0000-00003E070000}"/>
    <cellStyle name="Normal 4 2 2 2 2 2 2 16" xfId="892" xr:uid="{00000000-0005-0000-0000-00003F070000}"/>
    <cellStyle name="Normal 4 2 2 2 2 2 2 17" xfId="893" xr:uid="{00000000-0005-0000-0000-000040070000}"/>
    <cellStyle name="Normal 4 2 2 2 2 2 2 18" xfId="894" xr:uid="{00000000-0005-0000-0000-000041070000}"/>
    <cellStyle name="Normal 4 2 2 2 2 2 2 19" xfId="895" xr:uid="{00000000-0005-0000-0000-000042070000}"/>
    <cellStyle name="Normal 4 2 2 2 2 2 2 2" xfId="896" xr:uid="{00000000-0005-0000-0000-000043070000}"/>
    <cellStyle name="Normal 4 2 2 2 2 2 2 20" xfId="897" xr:uid="{00000000-0005-0000-0000-000044070000}"/>
    <cellStyle name="Normal 4 2 2 2 2 2 2 21" xfId="898" xr:uid="{00000000-0005-0000-0000-000045070000}"/>
    <cellStyle name="Normal 4 2 2 2 2 2 2 22" xfId="899" xr:uid="{00000000-0005-0000-0000-000046070000}"/>
    <cellStyle name="Normal 4 2 2 2 2 2 2 23" xfId="900" xr:uid="{00000000-0005-0000-0000-000047070000}"/>
    <cellStyle name="Normal 4 2 2 2 2 2 2 24" xfId="901" xr:uid="{00000000-0005-0000-0000-000048070000}"/>
    <cellStyle name="Normal 4 2 2 2 2 2 2 3" xfId="902" xr:uid="{00000000-0005-0000-0000-000049070000}"/>
    <cellStyle name="Normal 4 2 2 2 2 2 2 4" xfId="903" xr:uid="{00000000-0005-0000-0000-00004A070000}"/>
    <cellStyle name="Normal 4 2 2 2 2 2 2 5" xfId="904" xr:uid="{00000000-0005-0000-0000-00004B070000}"/>
    <cellStyle name="Normal 4 2 2 2 2 2 2 6" xfId="905" xr:uid="{00000000-0005-0000-0000-00004C070000}"/>
    <cellStyle name="Normal 4 2 2 2 2 2 2 7" xfId="906" xr:uid="{00000000-0005-0000-0000-00004D070000}"/>
    <cellStyle name="Normal 4 2 2 2 2 2 2 8" xfId="907" xr:uid="{00000000-0005-0000-0000-00004E070000}"/>
    <cellStyle name="Normal 4 2 2 2 2 2 2 9" xfId="908" xr:uid="{00000000-0005-0000-0000-00004F070000}"/>
    <cellStyle name="Normal 4 2 2 2 2 2 2_2012 TEP Rates (3)" xfId="3664" xr:uid="{00000000-0005-0000-0000-000050070000}"/>
    <cellStyle name="Normal 4 2 2 2 2 2 20" xfId="909" xr:uid="{00000000-0005-0000-0000-000051070000}"/>
    <cellStyle name="Normal 4 2 2 2 2 2 21" xfId="910" xr:uid="{00000000-0005-0000-0000-000052070000}"/>
    <cellStyle name="Normal 4 2 2 2 2 2 22" xfId="911" xr:uid="{00000000-0005-0000-0000-000053070000}"/>
    <cellStyle name="Normal 4 2 2 2 2 2 23" xfId="912" xr:uid="{00000000-0005-0000-0000-000054070000}"/>
    <cellStyle name="Normal 4 2 2 2 2 2 24" xfId="913" xr:uid="{00000000-0005-0000-0000-000055070000}"/>
    <cellStyle name="Normal 4 2 2 2 2 2 25" xfId="914" xr:uid="{00000000-0005-0000-0000-000056070000}"/>
    <cellStyle name="Normal 4 2 2 2 2 2 26" xfId="915" xr:uid="{00000000-0005-0000-0000-000057070000}"/>
    <cellStyle name="Normal 4 2 2 2 2 2 3" xfId="916" xr:uid="{00000000-0005-0000-0000-000058070000}"/>
    <cellStyle name="Normal 4 2 2 2 2 2 3 10" xfId="917" xr:uid="{00000000-0005-0000-0000-000059070000}"/>
    <cellStyle name="Normal 4 2 2 2 2 2 3 11" xfId="918" xr:uid="{00000000-0005-0000-0000-00005A070000}"/>
    <cellStyle name="Normal 4 2 2 2 2 2 3 12" xfId="919" xr:uid="{00000000-0005-0000-0000-00005B070000}"/>
    <cellStyle name="Normal 4 2 2 2 2 2 3 13" xfId="920" xr:uid="{00000000-0005-0000-0000-00005C070000}"/>
    <cellStyle name="Normal 4 2 2 2 2 2 3 14" xfId="921" xr:uid="{00000000-0005-0000-0000-00005D070000}"/>
    <cellStyle name="Normal 4 2 2 2 2 2 3 15" xfId="922" xr:uid="{00000000-0005-0000-0000-00005E070000}"/>
    <cellStyle name="Normal 4 2 2 2 2 2 3 16" xfId="923" xr:uid="{00000000-0005-0000-0000-00005F070000}"/>
    <cellStyle name="Normal 4 2 2 2 2 2 3 17" xfId="924" xr:uid="{00000000-0005-0000-0000-000060070000}"/>
    <cellStyle name="Normal 4 2 2 2 2 2 3 18" xfId="925" xr:uid="{00000000-0005-0000-0000-000061070000}"/>
    <cellStyle name="Normal 4 2 2 2 2 2 3 2" xfId="926" xr:uid="{00000000-0005-0000-0000-000062070000}"/>
    <cellStyle name="Normal 4 2 2 2 2 2 3 3" xfId="927" xr:uid="{00000000-0005-0000-0000-000063070000}"/>
    <cellStyle name="Normal 4 2 2 2 2 2 3 4" xfId="928" xr:uid="{00000000-0005-0000-0000-000064070000}"/>
    <cellStyle name="Normal 4 2 2 2 2 2 3 5" xfId="929" xr:uid="{00000000-0005-0000-0000-000065070000}"/>
    <cellStyle name="Normal 4 2 2 2 2 2 3 6" xfId="930" xr:uid="{00000000-0005-0000-0000-000066070000}"/>
    <cellStyle name="Normal 4 2 2 2 2 2 3 7" xfId="931" xr:uid="{00000000-0005-0000-0000-000067070000}"/>
    <cellStyle name="Normal 4 2 2 2 2 2 3 8" xfId="932" xr:uid="{00000000-0005-0000-0000-000068070000}"/>
    <cellStyle name="Normal 4 2 2 2 2 2 3 9" xfId="933" xr:uid="{00000000-0005-0000-0000-000069070000}"/>
    <cellStyle name="Normal 4 2 2 2 2 2 3_2012 TEP Rates (3)" xfId="3665" xr:uid="{00000000-0005-0000-0000-00006A070000}"/>
    <cellStyle name="Normal 4 2 2 2 2 2 4" xfId="934" xr:uid="{00000000-0005-0000-0000-00006B070000}"/>
    <cellStyle name="Normal 4 2 2 2 2 2 4 10" xfId="935" xr:uid="{00000000-0005-0000-0000-00006C070000}"/>
    <cellStyle name="Normal 4 2 2 2 2 2 4 11" xfId="936" xr:uid="{00000000-0005-0000-0000-00006D070000}"/>
    <cellStyle name="Normal 4 2 2 2 2 2 4 12" xfId="937" xr:uid="{00000000-0005-0000-0000-00006E070000}"/>
    <cellStyle name="Normal 4 2 2 2 2 2 4 13" xfId="938" xr:uid="{00000000-0005-0000-0000-00006F070000}"/>
    <cellStyle name="Normal 4 2 2 2 2 2 4 14" xfId="939" xr:uid="{00000000-0005-0000-0000-000070070000}"/>
    <cellStyle name="Normal 4 2 2 2 2 2 4 15" xfId="940" xr:uid="{00000000-0005-0000-0000-000071070000}"/>
    <cellStyle name="Normal 4 2 2 2 2 2 4 16" xfId="941" xr:uid="{00000000-0005-0000-0000-000072070000}"/>
    <cellStyle name="Normal 4 2 2 2 2 2 4 17" xfId="942" xr:uid="{00000000-0005-0000-0000-000073070000}"/>
    <cellStyle name="Normal 4 2 2 2 2 2 4 18" xfId="943" xr:uid="{00000000-0005-0000-0000-000074070000}"/>
    <cellStyle name="Normal 4 2 2 2 2 2 4 2" xfId="944" xr:uid="{00000000-0005-0000-0000-000075070000}"/>
    <cellStyle name="Normal 4 2 2 2 2 2 4 3" xfId="945" xr:uid="{00000000-0005-0000-0000-000076070000}"/>
    <cellStyle name="Normal 4 2 2 2 2 2 4 4" xfId="946" xr:uid="{00000000-0005-0000-0000-000077070000}"/>
    <cellStyle name="Normal 4 2 2 2 2 2 4 5" xfId="947" xr:uid="{00000000-0005-0000-0000-000078070000}"/>
    <cellStyle name="Normal 4 2 2 2 2 2 4 6" xfId="948" xr:uid="{00000000-0005-0000-0000-000079070000}"/>
    <cellStyle name="Normal 4 2 2 2 2 2 4 7" xfId="949" xr:uid="{00000000-0005-0000-0000-00007A070000}"/>
    <cellStyle name="Normal 4 2 2 2 2 2 4 8" xfId="950" xr:uid="{00000000-0005-0000-0000-00007B070000}"/>
    <cellStyle name="Normal 4 2 2 2 2 2 4 9" xfId="951" xr:uid="{00000000-0005-0000-0000-00007C070000}"/>
    <cellStyle name="Normal 4 2 2 2 2 2 4_2012 TEP Rates (3)" xfId="3666" xr:uid="{00000000-0005-0000-0000-00007D070000}"/>
    <cellStyle name="Normal 4 2 2 2 2 2 5" xfId="952" xr:uid="{00000000-0005-0000-0000-00007E070000}"/>
    <cellStyle name="Normal 4 2 2 2 2 2 6" xfId="953" xr:uid="{00000000-0005-0000-0000-00007F070000}"/>
    <cellStyle name="Normal 4 2 2 2 2 2 7" xfId="954" xr:uid="{00000000-0005-0000-0000-000080070000}"/>
    <cellStyle name="Normal 4 2 2 2 2 2 8" xfId="955" xr:uid="{00000000-0005-0000-0000-000081070000}"/>
    <cellStyle name="Normal 4 2 2 2 2 2 9" xfId="956" xr:uid="{00000000-0005-0000-0000-000082070000}"/>
    <cellStyle name="Normal 4 2 2 2 2 2_2012 TEP Rates (3)" xfId="3667" xr:uid="{00000000-0005-0000-0000-000083070000}"/>
    <cellStyle name="Normal 4 2 2 2 2 20" xfId="957" xr:uid="{00000000-0005-0000-0000-000084070000}"/>
    <cellStyle name="Normal 4 2 2 2 2 21" xfId="958" xr:uid="{00000000-0005-0000-0000-000085070000}"/>
    <cellStyle name="Normal 4 2 2 2 2 22" xfId="959" xr:uid="{00000000-0005-0000-0000-000086070000}"/>
    <cellStyle name="Normal 4 2 2 2 2 23" xfId="960" xr:uid="{00000000-0005-0000-0000-000087070000}"/>
    <cellStyle name="Normal 4 2 2 2 2 24" xfId="961" xr:uid="{00000000-0005-0000-0000-000088070000}"/>
    <cellStyle name="Normal 4 2 2 2 2 25" xfId="962" xr:uid="{00000000-0005-0000-0000-000089070000}"/>
    <cellStyle name="Normal 4 2 2 2 2 26" xfId="963" xr:uid="{00000000-0005-0000-0000-00008A070000}"/>
    <cellStyle name="Normal 4 2 2 2 2 27" xfId="964" xr:uid="{00000000-0005-0000-0000-00008B070000}"/>
    <cellStyle name="Normal 4 2 2 2 2 3" xfId="965" xr:uid="{00000000-0005-0000-0000-00008C070000}"/>
    <cellStyle name="Normal 4 2 2 2 2 3 10" xfId="966" xr:uid="{00000000-0005-0000-0000-00008D070000}"/>
    <cellStyle name="Normal 4 2 2 2 2 3 11" xfId="967" xr:uid="{00000000-0005-0000-0000-00008E070000}"/>
    <cellStyle name="Normal 4 2 2 2 2 3 12" xfId="968" xr:uid="{00000000-0005-0000-0000-00008F070000}"/>
    <cellStyle name="Normal 4 2 2 2 2 3 13" xfId="969" xr:uid="{00000000-0005-0000-0000-000090070000}"/>
    <cellStyle name="Normal 4 2 2 2 2 3 14" xfId="970" xr:uid="{00000000-0005-0000-0000-000091070000}"/>
    <cellStyle name="Normal 4 2 2 2 2 3 15" xfId="971" xr:uid="{00000000-0005-0000-0000-000092070000}"/>
    <cellStyle name="Normal 4 2 2 2 2 3 16" xfId="972" xr:uid="{00000000-0005-0000-0000-000093070000}"/>
    <cellStyle name="Normal 4 2 2 2 2 3 17" xfId="973" xr:uid="{00000000-0005-0000-0000-000094070000}"/>
    <cellStyle name="Normal 4 2 2 2 2 3 18" xfId="974" xr:uid="{00000000-0005-0000-0000-000095070000}"/>
    <cellStyle name="Normal 4 2 2 2 2 3 2" xfId="975" xr:uid="{00000000-0005-0000-0000-000096070000}"/>
    <cellStyle name="Normal 4 2 2 2 2 3 3" xfId="976" xr:uid="{00000000-0005-0000-0000-000097070000}"/>
    <cellStyle name="Normal 4 2 2 2 2 3 4" xfId="977" xr:uid="{00000000-0005-0000-0000-000098070000}"/>
    <cellStyle name="Normal 4 2 2 2 2 3 5" xfId="978" xr:uid="{00000000-0005-0000-0000-000099070000}"/>
    <cellStyle name="Normal 4 2 2 2 2 3 6" xfId="979" xr:uid="{00000000-0005-0000-0000-00009A070000}"/>
    <cellStyle name="Normal 4 2 2 2 2 3 7" xfId="980" xr:uid="{00000000-0005-0000-0000-00009B070000}"/>
    <cellStyle name="Normal 4 2 2 2 2 3 8" xfId="981" xr:uid="{00000000-0005-0000-0000-00009C070000}"/>
    <cellStyle name="Normal 4 2 2 2 2 3 9" xfId="982" xr:uid="{00000000-0005-0000-0000-00009D070000}"/>
    <cellStyle name="Normal 4 2 2 2 2 3_2012 TEP Rates (3)" xfId="3668" xr:uid="{00000000-0005-0000-0000-00009E070000}"/>
    <cellStyle name="Normal 4 2 2 2 2 4" xfId="983" xr:uid="{00000000-0005-0000-0000-00009F070000}"/>
    <cellStyle name="Normal 4 2 2 2 2 5" xfId="984" xr:uid="{00000000-0005-0000-0000-0000A0070000}"/>
    <cellStyle name="Normal 4 2 2 2 2 6" xfId="985" xr:uid="{00000000-0005-0000-0000-0000A1070000}"/>
    <cellStyle name="Normal 4 2 2 2 2 7" xfId="986" xr:uid="{00000000-0005-0000-0000-0000A2070000}"/>
    <cellStyle name="Normal 4 2 2 2 2 8" xfId="987" xr:uid="{00000000-0005-0000-0000-0000A3070000}"/>
    <cellStyle name="Normal 4 2 2 2 2 9" xfId="988" xr:uid="{00000000-0005-0000-0000-0000A4070000}"/>
    <cellStyle name="Normal 4 2 2 2 2_2012 TEP Rates (3)" xfId="3669" xr:uid="{00000000-0005-0000-0000-0000A5070000}"/>
    <cellStyle name="Normal 4 2 2 2 20" xfId="989" xr:uid="{00000000-0005-0000-0000-0000A6070000}"/>
    <cellStyle name="Normal 4 2 2 2 21" xfId="990" xr:uid="{00000000-0005-0000-0000-0000A7070000}"/>
    <cellStyle name="Normal 4 2 2 2 22" xfId="991" xr:uid="{00000000-0005-0000-0000-0000A8070000}"/>
    <cellStyle name="Normal 4 2 2 2 23" xfId="992" xr:uid="{00000000-0005-0000-0000-0000A9070000}"/>
    <cellStyle name="Normal 4 2 2 2 24" xfId="993" xr:uid="{00000000-0005-0000-0000-0000AA070000}"/>
    <cellStyle name="Normal 4 2 2 2 25" xfId="994" xr:uid="{00000000-0005-0000-0000-0000AB070000}"/>
    <cellStyle name="Normal 4 2 2 2 26" xfId="995" xr:uid="{00000000-0005-0000-0000-0000AC070000}"/>
    <cellStyle name="Normal 4 2 2 2 27" xfId="996" xr:uid="{00000000-0005-0000-0000-0000AD070000}"/>
    <cellStyle name="Normal 4 2 2 2 28" xfId="997" xr:uid="{00000000-0005-0000-0000-0000AE070000}"/>
    <cellStyle name="Normal 4 2 2 2 29" xfId="998" xr:uid="{00000000-0005-0000-0000-0000AF070000}"/>
    <cellStyle name="Normal 4 2 2 2 3" xfId="999" xr:uid="{00000000-0005-0000-0000-0000B0070000}"/>
    <cellStyle name="Normal 4 2 2 2 3 10" xfId="1000" xr:uid="{00000000-0005-0000-0000-0000B1070000}"/>
    <cellStyle name="Normal 4 2 2 2 3 11" xfId="1001" xr:uid="{00000000-0005-0000-0000-0000B2070000}"/>
    <cellStyle name="Normal 4 2 2 2 3 12" xfId="1002" xr:uid="{00000000-0005-0000-0000-0000B3070000}"/>
    <cellStyle name="Normal 4 2 2 2 3 13" xfId="1003" xr:uid="{00000000-0005-0000-0000-0000B4070000}"/>
    <cellStyle name="Normal 4 2 2 2 3 14" xfId="1004" xr:uid="{00000000-0005-0000-0000-0000B5070000}"/>
    <cellStyle name="Normal 4 2 2 2 3 15" xfId="1005" xr:uid="{00000000-0005-0000-0000-0000B6070000}"/>
    <cellStyle name="Normal 4 2 2 2 3 16" xfId="1006" xr:uid="{00000000-0005-0000-0000-0000B7070000}"/>
    <cellStyle name="Normal 4 2 2 2 3 17" xfId="1007" xr:uid="{00000000-0005-0000-0000-0000B8070000}"/>
    <cellStyle name="Normal 4 2 2 2 3 18" xfId="1008" xr:uid="{00000000-0005-0000-0000-0000B9070000}"/>
    <cellStyle name="Normal 4 2 2 2 3 2" xfId="1009" xr:uid="{00000000-0005-0000-0000-0000BA070000}"/>
    <cellStyle name="Normal 4 2 2 2 3 3" xfId="1010" xr:uid="{00000000-0005-0000-0000-0000BB070000}"/>
    <cellStyle name="Normal 4 2 2 2 3 4" xfId="1011" xr:uid="{00000000-0005-0000-0000-0000BC070000}"/>
    <cellStyle name="Normal 4 2 2 2 3 5" xfId="1012" xr:uid="{00000000-0005-0000-0000-0000BD070000}"/>
    <cellStyle name="Normal 4 2 2 2 3 6" xfId="1013" xr:uid="{00000000-0005-0000-0000-0000BE070000}"/>
    <cellStyle name="Normal 4 2 2 2 3 7" xfId="1014" xr:uid="{00000000-0005-0000-0000-0000BF070000}"/>
    <cellStyle name="Normal 4 2 2 2 3 8" xfId="1015" xr:uid="{00000000-0005-0000-0000-0000C0070000}"/>
    <cellStyle name="Normal 4 2 2 2 3 9" xfId="1016" xr:uid="{00000000-0005-0000-0000-0000C1070000}"/>
    <cellStyle name="Normal 4 2 2 2 3_2012 TEP Rates (3)" xfId="3670" xr:uid="{00000000-0005-0000-0000-0000C2070000}"/>
    <cellStyle name="Normal 4 2 2 2 30" xfId="1017" xr:uid="{00000000-0005-0000-0000-0000C3070000}"/>
    <cellStyle name="Normal 4 2 2 2 4" xfId="1018" xr:uid="{00000000-0005-0000-0000-0000C4070000}"/>
    <cellStyle name="Normal 4 2 2 2 4 10" xfId="1019" xr:uid="{00000000-0005-0000-0000-0000C5070000}"/>
    <cellStyle name="Normal 4 2 2 2 4 11" xfId="1020" xr:uid="{00000000-0005-0000-0000-0000C6070000}"/>
    <cellStyle name="Normal 4 2 2 2 4 12" xfId="1021" xr:uid="{00000000-0005-0000-0000-0000C7070000}"/>
    <cellStyle name="Normal 4 2 2 2 4 13" xfId="1022" xr:uid="{00000000-0005-0000-0000-0000C8070000}"/>
    <cellStyle name="Normal 4 2 2 2 4 14" xfId="1023" xr:uid="{00000000-0005-0000-0000-0000C9070000}"/>
    <cellStyle name="Normal 4 2 2 2 4 15" xfId="1024" xr:uid="{00000000-0005-0000-0000-0000CA070000}"/>
    <cellStyle name="Normal 4 2 2 2 4 16" xfId="1025" xr:uid="{00000000-0005-0000-0000-0000CB070000}"/>
    <cellStyle name="Normal 4 2 2 2 4 17" xfId="1026" xr:uid="{00000000-0005-0000-0000-0000CC070000}"/>
    <cellStyle name="Normal 4 2 2 2 4 18" xfId="1027" xr:uid="{00000000-0005-0000-0000-0000CD070000}"/>
    <cellStyle name="Normal 4 2 2 2 4 2" xfId="1028" xr:uid="{00000000-0005-0000-0000-0000CE070000}"/>
    <cellStyle name="Normal 4 2 2 2 4 3" xfId="1029" xr:uid="{00000000-0005-0000-0000-0000CF070000}"/>
    <cellStyle name="Normal 4 2 2 2 4 4" xfId="1030" xr:uid="{00000000-0005-0000-0000-0000D0070000}"/>
    <cellStyle name="Normal 4 2 2 2 4 5" xfId="1031" xr:uid="{00000000-0005-0000-0000-0000D1070000}"/>
    <cellStyle name="Normal 4 2 2 2 4 6" xfId="1032" xr:uid="{00000000-0005-0000-0000-0000D2070000}"/>
    <cellStyle name="Normal 4 2 2 2 4 7" xfId="1033" xr:uid="{00000000-0005-0000-0000-0000D3070000}"/>
    <cellStyle name="Normal 4 2 2 2 4 8" xfId="1034" xr:uid="{00000000-0005-0000-0000-0000D4070000}"/>
    <cellStyle name="Normal 4 2 2 2 4 9" xfId="1035" xr:uid="{00000000-0005-0000-0000-0000D5070000}"/>
    <cellStyle name="Normal 4 2 2 2 4_2012 TEP Rates (3)" xfId="3671" xr:uid="{00000000-0005-0000-0000-0000D6070000}"/>
    <cellStyle name="Normal 4 2 2 2 5" xfId="1036" xr:uid="{00000000-0005-0000-0000-0000D7070000}"/>
    <cellStyle name="Normal 4 2 2 2 5 10" xfId="1037" xr:uid="{00000000-0005-0000-0000-0000D8070000}"/>
    <cellStyle name="Normal 4 2 2 2 5 11" xfId="1038" xr:uid="{00000000-0005-0000-0000-0000D9070000}"/>
    <cellStyle name="Normal 4 2 2 2 5 12" xfId="1039" xr:uid="{00000000-0005-0000-0000-0000DA070000}"/>
    <cellStyle name="Normal 4 2 2 2 5 13" xfId="1040" xr:uid="{00000000-0005-0000-0000-0000DB070000}"/>
    <cellStyle name="Normal 4 2 2 2 5 14" xfId="1041" xr:uid="{00000000-0005-0000-0000-0000DC070000}"/>
    <cellStyle name="Normal 4 2 2 2 5 15" xfId="1042" xr:uid="{00000000-0005-0000-0000-0000DD070000}"/>
    <cellStyle name="Normal 4 2 2 2 5 16" xfId="1043" xr:uid="{00000000-0005-0000-0000-0000DE070000}"/>
    <cellStyle name="Normal 4 2 2 2 5 17" xfId="1044" xr:uid="{00000000-0005-0000-0000-0000DF070000}"/>
    <cellStyle name="Normal 4 2 2 2 5 18" xfId="1045" xr:uid="{00000000-0005-0000-0000-0000E0070000}"/>
    <cellStyle name="Normal 4 2 2 2 5 2" xfId="1046" xr:uid="{00000000-0005-0000-0000-0000E1070000}"/>
    <cellStyle name="Normal 4 2 2 2 5 3" xfId="1047" xr:uid="{00000000-0005-0000-0000-0000E2070000}"/>
    <cellStyle name="Normal 4 2 2 2 5 4" xfId="1048" xr:uid="{00000000-0005-0000-0000-0000E3070000}"/>
    <cellStyle name="Normal 4 2 2 2 5 5" xfId="1049" xr:uid="{00000000-0005-0000-0000-0000E4070000}"/>
    <cellStyle name="Normal 4 2 2 2 5 6" xfId="1050" xr:uid="{00000000-0005-0000-0000-0000E5070000}"/>
    <cellStyle name="Normal 4 2 2 2 5 7" xfId="1051" xr:uid="{00000000-0005-0000-0000-0000E6070000}"/>
    <cellStyle name="Normal 4 2 2 2 5 8" xfId="1052" xr:uid="{00000000-0005-0000-0000-0000E7070000}"/>
    <cellStyle name="Normal 4 2 2 2 5 9" xfId="1053" xr:uid="{00000000-0005-0000-0000-0000E8070000}"/>
    <cellStyle name="Normal 4 2 2 2 5_2012 TEP Rates (3)" xfId="3672" xr:uid="{00000000-0005-0000-0000-0000E9070000}"/>
    <cellStyle name="Normal 4 2 2 2 6" xfId="1054" xr:uid="{00000000-0005-0000-0000-0000EA070000}"/>
    <cellStyle name="Normal 4 2 2 2 6 10" xfId="1055" xr:uid="{00000000-0005-0000-0000-0000EB070000}"/>
    <cellStyle name="Normal 4 2 2 2 6 11" xfId="1056" xr:uid="{00000000-0005-0000-0000-0000EC070000}"/>
    <cellStyle name="Normal 4 2 2 2 6 12" xfId="1057" xr:uid="{00000000-0005-0000-0000-0000ED070000}"/>
    <cellStyle name="Normal 4 2 2 2 6 13" xfId="1058" xr:uid="{00000000-0005-0000-0000-0000EE070000}"/>
    <cellStyle name="Normal 4 2 2 2 6 14" xfId="1059" xr:uid="{00000000-0005-0000-0000-0000EF070000}"/>
    <cellStyle name="Normal 4 2 2 2 6 15" xfId="1060" xr:uid="{00000000-0005-0000-0000-0000F0070000}"/>
    <cellStyle name="Normal 4 2 2 2 6 16" xfId="1061" xr:uid="{00000000-0005-0000-0000-0000F1070000}"/>
    <cellStyle name="Normal 4 2 2 2 6 17" xfId="1062" xr:uid="{00000000-0005-0000-0000-0000F2070000}"/>
    <cellStyle name="Normal 4 2 2 2 6 18" xfId="1063" xr:uid="{00000000-0005-0000-0000-0000F3070000}"/>
    <cellStyle name="Normal 4 2 2 2 6 19" xfId="1064" xr:uid="{00000000-0005-0000-0000-0000F4070000}"/>
    <cellStyle name="Normal 4 2 2 2 6 2" xfId="1065" xr:uid="{00000000-0005-0000-0000-0000F5070000}"/>
    <cellStyle name="Normal 4 2 2 2 6 20" xfId="1066" xr:uid="{00000000-0005-0000-0000-0000F6070000}"/>
    <cellStyle name="Normal 4 2 2 2 6 21" xfId="1067" xr:uid="{00000000-0005-0000-0000-0000F7070000}"/>
    <cellStyle name="Normal 4 2 2 2 6 3" xfId="1068" xr:uid="{00000000-0005-0000-0000-0000F8070000}"/>
    <cellStyle name="Normal 4 2 2 2 6 4" xfId="1069" xr:uid="{00000000-0005-0000-0000-0000F9070000}"/>
    <cellStyle name="Normal 4 2 2 2 6 5" xfId="1070" xr:uid="{00000000-0005-0000-0000-0000FA070000}"/>
    <cellStyle name="Normal 4 2 2 2 6 6" xfId="1071" xr:uid="{00000000-0005-0000-0000-0000FB070000}"/>
    <cellStyle name="Normal 4 2 2 2 6 7" xfId="1072" xr:uid="{00000000-0005-0000-0000-0000FC070000}"/>
    <cellStyle name="Normal 4 2 2 2 6 8" xfId="1073" xr:uid="{00000000-0005-0000-0000-0000FD070000}"/>
    <cellStyle name="Normal 4 2 2 2 6 9" xfId="1074" xr:uid="{00000000-0005-0000-0000-0000FE070000}"/>
    <cellStyle name="Normal 4 2 2 2 6_2012 TEP Rates (3)" xfId="3673" xr:uid="{00000000-0005-0000-0000-0000FF070000}"/>
    <cellStyle name="Normal 4 2 2 2 7" xfId="1075" xr:uid="{00000000-0005-0000-0000-000000080000}"/>
    <cellStyle name="Normal 4 2 2 2 7 10" xfId="1076" xr:uid="{00000000-0005-0000-0000-000001080000}"/>
    <cellStyle name="Normal 4 2 2 2 7 11" xfId="1077" xr:uid="{00000000-0005-0000-0000-000002080000}"/>
    <cellStyle name="Normal 4 2 2 2 7 12" xfId="1078" xr:uid="{00000000-0005-0000-0000-000003080000}"/>
    <cellStyle name="Normal 4 2 2 2 7 13" xfId="1079" xr:uid="{00000000-0005-0000-0000-000004080000}"/>
    <cellStyle name="Normal 4 2 2 2 7 14" xfId="1080" xr:uid="{00000000-0005-0000-0000-000005080000}"/>
    <cellStyle name="Normal 4 2 2 2 7 15" xfId="1081" xr:uid="{00000000-0005-0000-0000-000006080000}"/>
    <cellStyle name="Normal 4 2 2 2 7 16" xfId="1082" xr:uid="{00000000-0005-0000-0000-000007080000}"/>
    <cellStyle name="Normal 4 2 2 2 7 17" xfId="1083" xr:uid="{00000000-0005-0000-0000-000008080000}"/>
    <cellStyle name="Normal 4 2 2 2 7 18" xfId="1084" xr:uid="{00000000-0005-0000-0000-000009080000}"/>
    <cellStyle name="Normal 4 2 2 2 7 2" xfId="1085" xr:uid="{00000000-0005-0000-0000-00000A080000}"/>
    <cellStyle name="Normal 4 2 2 2 7 3" xfId="1086" xr:uid="{00000000-0005-0000-0000-00000B080000}"/>
    <cellStyle name="Normal 4 2 2 2 7 4" xfId="1087" xr:uid="{00000000-0005-0000-0000-00000C080000}"/>
    <cellStyle name="Normal 4 2 2 2 7 5" xfId="1088" xr:uid="{00000000-0005-0000-0000-00000D080000}"/>
    <cellStyle name="Normal 4 2 2 2 7 6" xfId="1089" xr:uid="{00000000-0005-0000-0000-00000E080000}"/>
    <cellStyle name="Normal 4 2 2 2 7 7" xfId="1090" xr:uid="{00000000-0005-0000-0000-00000F080000}"/>
    <cellStyle name="Normal 4 2 2 2 7 8" xfId="1091" xr:uid="{00000000-0005-0000-0000-000010080000}"/>
    <cellStyle name="Normal 4 2 2 2 7 9" xfId="1092" xr:uid="{00000000-0005-0000-0000-000011080000}"/>
    <cellStyle name="Normal 4 2 2 2 7_2012 TEP Rates (3)" xfId="3674" xr:uid="{00000000-0005-0000-0000-000012080000}"/>
    <cellStyle name="Normal 4 2 2 2 8" xfId="1093" xr:uid="{00000000-0005-0000-0000-000013080000}"/>
    <cellStyle name="Normal 4 2 2 2 8 10" xfId="1094" xr:uid="{00000000-0005-0000-0000-000014080000}"/>
    <cellStyle name="Normal 4 2 2 2 8 11" xfId="1095" xr:uid="{00000000-0005-0000-0000-000015080000}"/>
    <cellStyle name="Normal 4 2 2 2 8 12" xfId="1096" xr:uid="{00000000-0005-0000-0000-000016080000}"/>
    <cellStyle name="Normal 4 2 2 2 8 13" xfId="1097" xr:uid="{00000000-0005-0000-0000-000017080000}"/>
    <cellStyle name="Normal 4 2 2 2 8 14" xfId="1098" xr:uid="{00000000-0005-0000-0000-000018080000}"/>
    <cellStyle name="Normal 4 2 2 2 8 15" xfId="1099" xr:uid="{00000000-0005-0000-0000-000019080000}"/>
    <cellStyle name="Normal 4 2 2 2 8 16" xfId="1100" xr:uid="{00000000-0005-0000-0000-00001A080000}"/>
    <cellStyle name="Normal 4 2 2 2 8 17" xfId="1101" xr:uid="{00000000-0005-0000-0000-00001B080000}"/>
    <cellStyle name="Normal 4 2 2 2 8 18" xfId="1102" xr:uid="{00000000-0005-0000-0000-00001C080000}"/>
    <cellStyle name="Normal 4 2 2 2 8 2" xfId="1103" xr:uid="{00000000-0005-0000-0000-00001D080000}"/>
    <cellStyle name="Normal 4 2 2 2 8 3" xfId="1104" xr:uid="{00000000-0005-0000-0000-00001E080000}"/>
    <cellStyle name="Normal 4 2 2 2 8 4" xfId="1105" xr:uid="{00000000-0005-0000-0000-00001F080000}"/>
    <cellStyle name="Normal 4 2 2 2 8 5" xfId="1106" xr:uid="{00000000-0005-0000-0000-000020080000}"/>
    <cellStyle name="Normal 4 2 2 2 8 6" xfId="1107" xr:uid="{00000000-0005-0000-0000-000021080000}"/>
    <cellStyle name="Normal 4 2 2 2 8 7" xfId="1108" xr:uid="{00000000-0005-0000-0000-000022080000}"/>
    <cellStyle name="Normal 4 2 2 2 8 8" xfId="1109" xr:uid="{00000000-0005-0000-0000-000023080000}"/>
    <cellStyle name="Normal 4 2 2 2 8 9" xfId="1110" xr:uid="{00000000-0005-0000-0000-000024080000}"/>
    <cellStyle name="Normal 4 2 2 2 8_2012 TEP Rates (3)" xfId="3675" xr:uid="{00000000-0005-0000-0000-000025080000}"/>
    <cellStyle name="Normal 4 2 2 2 9" xfId="1111" xr:uid="{00000000-0005-0000-0000-000026080000}"/>
    <cellStyle name="Normal 4 2 2 2_2012 TEP Rates (3)" xfId="3676" xr:uid="{00000000-0005-0000-0000-000027080000}"/>
    <cellStyle name="Normal 4 2 2 20" xfId="1112" xr:uid="{00000000-0005-0000-0000-000028080000}"/>
    <cellStyle name="Normal 4 2 2 21" xfId="1113" xr:uid="{00000000-0005-0000-0000-000029080000}"/>
    <cellStyle name="Normal 4 2 2 22" xfId="1114" xr:uid="{00000000-0005-0000-0000-00002A080000}"/>
    <cellStyle name="Normal 4 2 2 23" xfId="1115" xr:uid="{00000000-0005-0000-0000-00002B080000}"/>
    <cellStyle name="Normal 4 2 2 24" xfId="1116" xr:uid="{00000000-0005-0000-0000-00002C080000}"/>
    <cellStyle name="Normal 4 2 2 25" xfId="1117" xr:uid="{00000000-0005-0000-0000-00002D080000}"/>
    <cellStyle name="Normal 4 2 2 26" xfId="1118" xr:uid="{00000000-0005-0000-0000-00002E080000}"/>
    <cellStyle name="Normal 4 2 2 27" xfId="1119" xr:uid="{00000000-0005-0000-0000-00002F080000}"/>
    <cellStyle name="Normal 4 2 2 28" xfId="1120" xr:uid="{00000000-0005-0000-0000-000030080000}"/>
    <cellStyle name="Normal 4 2 2 29" xfId="1121" xr:uid="{00000000-0005-0000-0000-000031080000}"/>
    <cellStyle name="Normal 4 2 2 3" xfId="1122" xr:uid="{00000000-0005-0000-0000-000032080000}"/>
    <cellStyle name="Normal 4 2 2 3 10" xfId="1123" xr:uid="{00000000-0005-0000-0000-000033080000}"/>
    <cellStyle name="Normal 4 2 2 3 11" xfId="1124" xr:uid="{00000000-0005-0000-0000-000034080000}"/>
    <cellStyle name="Normal 4 2 2 3 12" xfId="1125" xr:uid="{00000000-0005-0000-0000-000035080000}"/>
    <cellStyle name="Normal 4 2 2 3 13" xfId="1126" xr:uid="{00000000-0005-0000-0000-000036080000}"/>
    <cellStyle name="Normal 4 2 2 3 14" xfId="1127" xr:uid="{00000000-0005-0000-0000-000037080000}"/>
    <cellStyle name="Normal 4 2 2 3 15" xfId="1128" xr:uid="{00000000-0005-0000-0000-000038080000}"/>
    <cellStyle name="Normal 4 2 2 3 16" xfId="1129" xr:uid="{00000000-0005-0000-0000-000039080000}"/>
    <cellStyle name="Normal 4 2 2 3 17" xfId="1130" xr:uid="{00000000-0005-0000-0000-00003A080000}"/>
    <cellStyle name="Normal 4 2 2 3 18" xfId="1131" xr:uid="{00000000-0005-0000-0000-00003B080000}"/>
    <cellStyle name="Normal 4 2 2 3 2" xfId="1132" xr:uid="{00000000-0005-0000-0000-00003C080000}"/>
    <cellStyle name="Normal 4 2 2 3 3" xfId="1133" xr:uid="{00000000-0005-0000-0000-00003D080000}"/>
    <cellStyle name="Normal 4 2 2 3 4" xfId="1134" xr:uid="{00000000-0005-0000-0000-00003E080000}"/>
    <cellStyle name="Normal 4 2 2 3 5" xfId="1135" xr:uid="{00000000-0005-0000-0000-00003F080000}"/>
    <cellStyle name="Normal 4 2 2 3 6" xfId="1136" xr:uid="{00000000-0005-0000-0000-000040080000}"/>
    <cellStyle name="Normal 4 2 2 3 7" xfId="1137" xr:uid="{00000000-0005-0000-0000-000041080000}"/>
    <cellStyle name="Normal 4 2 2 3 8" xfId="1138" xr:uid="{00000000-0005-0000-0000-000042080000}"/>
    <cellStyle name="Normal 4 2 2 3 9" xfId="1139" xr:uid="{00000000-0005-0000-0000-000043080000}"/>
    <cellStyle name="Normal 4 2 2 3_2012 TEP Rates (3)" xfId="3677" xr:uid="{00000000-0005-0000-0000-000044080000}"/>
    <cellStyle name="Normal 4 2 2 30" xfId="1140" xr:uid="{00000000-0005-0000-0000-000045080000}"/>
    <cellStyle name="Normal 4 2 2 31" xfId="1141" xr:uid="{00000000-0005-0000-0000-000046080000}"/>
    <cellStyle name="Normal 4 2 2 4" xfId="1142" xr:uid="{00000000-0005-0000-0000-000047080000}"/>
    <cellStyle name="Normal 4 2 2 4 2" xfId="1143" xr:uid="{00000000-0005-0000-0000-000048080000}"/>
    <cellStyle name="Normal 4 2 2 4 2 10" xfId="1144" xr:uid="{00000000-0005-0000-0000-000049080000}"/>
    <cellStyle name="Normal 4 2 2 4 2 11" xfId="1145" xr:uid="{00000000-0005-0000-0000-00004A080000}"/>
    <cellStyle name="Normal 4 2 2 4 2 12" xfId="1146" xr:uid="{00000000-0005-0000-0000-00004B080000}"/>
    <cellStyle name="Normal 4 2 2 4 2 13" xfId="1147" xr:uid="{00000000-0005-0000-0000-00004C080000}"/>
    <cellStyle name="Normal 4 2 2 4 2 14" xfId="1148" xr:uid="{00000000-0005-0000-0000-00004D080000}"/>
    <cellStyle name="Normal 4 2 2 4 2 15" xfId="1149" xr:uid="{00000000-0005-0000-0000-00004E080000}"/>
    <cellStyle name="Normal 4 2 2 4 2 16" xfId="1150" xr:uid="{00000000-0005-0000-0000-00004F080000}"/>
    <cellStyle name="Normal 4 2 2 4 2 17" xfId="1151" xr:uid="{00000000-0005-0000-0000-000050080000}"/>
    <cellStyle name="Normal 4 2 2 4 2 18" xfId="1152" xr:uid="{00000000-0005-0000-0000-000051080000}"/>
    <cellStyle name="Normal 4 2 2 4 2 19" xfId="1153" xr:uid="{00000000-0005-0000-0000-000052080000}"/>
    <cellStyle name="Normal 4 2 2 4 2 2" xfId="1154" xr:uid="{00000000-0005-0000-0000-000053080000}"/>
    <cellStyle name="Normal 4 2 2 4 2 20" xfId="1155" xr:uid="{00000000-0005-0000-0000-000054080000}"/>
    <cellStyle name="Normal 4 2 2 4 2 21" xfId="1156" xr:uid="{00000000-0005-0000-0000-000055080000}"/>
    <cellStyle name="Normal 4 2 2 4 2 3" xfId="1157" xr:uid="{00000000-0005-0000-0000-000056080000}"/>
    <cellStyle name="Normal 4 2 2 4 2 4" xfId="1158" xr:uid="{00000000-0005-0000-0000-000057080000}"/>
    <cellStyle name="Normal 4 2 2 4 2 5" xfId="1159" xr:uid="{00000000-0005-0000-0000-000058080000}"/>
    <cellStyle name="Normal 4 2 2 4 2 6" xfId="1160" xr:uid="{00000000-0005-0000-0000-000059080000}"/>
    <cellStyle name="Normal 4 2 2 4 2 7" xfId="1161" xr:uid="{00000000-0005-0000-0000-00005A080000}"/>
    <cellStyle name="Normal 4 2 2 4 2 8" xfId="1162" xr:uid="{00000000-0005-0000-0000-00005B080000}"/>
    <cellStyle name="Normal 4 2 2 4 2 9" xfId="1163" xr:uid="{00000000-0005-0000-0000-00005C080000}"/>
    <cellStyle name="Normal 4 2 2 4 2_2012 TEP Rates (3)" xfId="3678" xr:uid="{00000000-0005-0000-0000-00005D080000}"/>
    <cellStyle name="Normal 4 2 2 4 3" xfId="1164" xr:uid="{00000000-0005-0000-0000-00005E080000}"/>
    <cellStyle name="Normal 4 2 2 4 4" xfId="1165" xr:uid="{00000000-0005-0000-0000-00005F080000}"/>
    <cellStyle name="Normal 4 2 2 4 4 10" xfId="1166" xr:uid="{00000000-0005-0000-0000-000060080000}"/>
    <cellStyle name="Normal 4 2 2 4 4 11" xfId="1167" xr:uid="{00000000-0005-0000-0000-000061080000}"/>
    <cellStyle name="Normal 4 2 2 4 4 12" xfId="1168" xr:uid="{00000000-0005-0000-0000-000062080000}"/>
    <cellStyle name="Normal 4 2 2 4 4 13" xfId="1169" xr:uid="{00000000-0005-0000-0000-000063080000}"/>
    <cellStyle name="Normal 4 2 2 4 4 14" xfId="1170" xr:uid="{00000000-0005-0000-0000-000064080000}"/>
    <cellStyle name="Normal 4 2 2 4 4 15" xfId="1171" xr:uid="{00000000-0005-0000-0000-000065080000}"/>
    <cellStyle name="Normal 4 2 2 4 4 16" xfId="1172" xr:uid="{00000000-0005-0000-0000-000066080000}"/>
    <cellStyle name="Normal 4 2 2 4 4 17" xfId="1173" xr:uid="{00000000-0005-0000-0000-000067080000}"/>
    <cellStyle name="Normal 4 2 2 4 4 18" xfId="1174" xr:uid="{00000000-0005-0000-0000-000068080000}"/>
    <cellStyle name="Normal 4 2 2 4 4 2" xfId="1175" xr:uid="{00000000-0005-0000-0000-000069080000}"/>
    <cellStyle name="Normal 4 2 2 4 4 3" xfId="1176" xr:uid="{00000000-0005-0000-0000-00006A080000}"/>
    <cellStyle name="Normal 4 2 2 4 4 4" xfId="1177" xr:uid="{00000000-0005-0000-0000-00006B080000}"/>
    <cellStyle name="Normal 4 2 2 4 4 5" xfId="1178" xr:uid="{00000000-0005-0000-0000-00006C080000}"/>
    <cellStyle name="Normal 4 2 2 4 4 6" xfId="1179" xr:uid="{00000000-0005-0000-0000-00006D080000}"/>
    <cellStyle name="Normal 4 2 2 4 4 7" xfId="1180" xr:uid="{00000000-0005-0000-0000-00006E080000}"/>
    <cellStyle name="Normal 4 2 2 4 4 8" xfId="1181" xr:uid="{00000000-0005-0000-0000-00006F080000}"/>
    <cellStyle name="Normal 4 2 2 4 4 9" xfId="1182" xr:uid="{00000000-0005-0000-0000-000070080000}"/>
    <cellStyle name="Normal 4 2 2 4 4_2012 TEP Rates (3)" xfId="3679" xr:uid="{00000000-0005-0000-0000-000071080000}"/>
    <cellStyle name="Normal 4 2 2 4 5" xfId="1183" xr:uid="{00000000-0005-0000-0000-000072080000}"/>
    <cellStyle name="Normal 4 2 2 4 5 10" xfId="1184" xr:uid="{00000000-0005-0000-0000-000073080000}"/>
    <cellStyle name="Normal 4 2 2 4 5 11" xfId="1185" xr:uid="{00000000-0005-0000-0000-000074080000}"/>
    <cellStyle name="Normal 4 2 2 4 5 12" xfId="1186" xr:uid="{00000000-0005-0000-0000-000075080000}"/>
    <cellStyle name="Normal 4 2 2 4 5 13" xfId="1187" xr:uid="{00000000-0005-0000-0000-000076080000}"/>
    <cellStyle name="Normal 4 2 2 4 5 14" xfId="1188" xr:uid="{00000000-0005-0000-0000-000077080000}"/>
    <cellStyle name="Normal 4 2 2 4 5 15" xfId="1189" xr:uid="{00000000-0005-0000-0000-000078080000}"/>
    <cellStyle name="Normal 4 2 2 4 5 16" xfId="1190" xr:uid="{00000000-0005-0000-0000-000079080000}"/>
    <cellStyle name="Normal 4 2 2 4 5 17" xfId="1191" xr:uid="{00000000-0005-0000-0000-00007A080000}"/>
    <cellStyle name="Normal 4 2 2 4 5 18" xfId="1192" xr:uid="{00000000-0005-0000-0000-00007B080000}"/>
    <cellStyle name="Normal 4 2 2 4 5 2" xfId="1193" xr:uid="{00000000-0005-0000-0000-00007C080000}"/>
    <cellStyle name="Normal 4 2 2 4 5 3" xfId="1194" xr:uid="{00000000-0005-0000-0000-00007D080000}"/>
    <cellStyle name="Normal 4 2 2 4 5 4" xfId="1195" xr:uid="{00000000-0005-0000-0000-00007E080000}"/>
    <cellStyle name="Normal 4 2 2 4 5 5" xfId="1196" xr:uid="{00000000-0005-0000-0000-00007F080000}"/>
    <cellStyle name="Normal 4 2 2 4 5 6" xfId="1197" xr:uid="{00000000-0005-0000-0000-000080080000}"/>
    <cellStyle name="Normal 4 2 2 4 5 7" xfId="1198" xr:uid="{00000000-0005-0000-0000-000081080000}"/>
    <cellStyle name="Normal 4 2 2 4 5 8" xfId="1199" xr:uid="{00000000-0005-0000-0000-000082080000}"/>
    <cellStyle name="Normal 4 2 2 4 5 9" xfId="1200" xr:uid="{00000000-0005-0000-0000-000083080000}"/>
    <cellStyle name="Normal 4 2 2 4 5_2012 TEP Rates (3)" xfId="3680" xr:uid="{00000000-0005-0000-0000-000084080000}"/>
    <cellStyle name="Normal 4 2 2 4_2012 TEP Rates (3)" xfId="3681" xr:uid="{00000000-0005-0000-0000-000085080000}"/>
    <cellStyle name="Normal 4 2 2 5" xfId="1201" xr:uid="{00000000-0005-0000-0000-000086080000}"/>
    <cellStyle name="Normal 4 2 2 6" xfId="1202" xr:uid="{00000000-0005-0000-0000-000087080000}"/>
    <cellStyle name="Normal 4 2 2 7" xfId="1203" xr:uid="{00000000-0005-0000-0000-000088080000}"/>
    <cellStyle name="Normal 4 2 2 7 2" xfId="1204" xr:uid="{00000000-0005-0000-0000-000089080000}"/>
    <cellStyle name="Normal 4 2 2 7 2 10" xfId="1205" xr:uid="{00000000-0005-0000-0000-00008A080000}"/>
    <cellStyle name="Normal 4 2 2 7 2 11" xfId="1206" xr:uid="{00000000-0005-0000-0000-00008B080000}"/>
    <cellStyle name="Normal 4 2 2 7 2 12" xfId="1207" xr:uid="{00000000-0005-0000-0000-00008C080000}"/>
    <cellStyle name="Normal 4 2 2 7 2 13" xfId="1208" xr:uid="{00000000-0005-0000-0000-00008D080000}"/>
    <cellStyle name="Normal 4 2 2 7 2 14" xfId="1209" xr:uid="{00000000-0005-0000-0000-00008E080000}"/>
    <cellStyle name="Normal 4 2 2 7 2 15" xfId="1210" xr:uid="{00000000-0005-0000-0000-00008F080000}"/>
    <cellStyle name="Normal 4 2 2 7 2 16" xfId="1211" xr:uid="{00000000-0005-0000-0000-000090080000}"/>
    <cellStyle name="Normal 4 2 2 7 2 17" xfId="1212" xr:uid="{00000000-0005-0000-0000-000091080000}"/>
    <cellStyle name="Normal 4 2 2 7 2 18" xfId="1213" xr:uid="{00000000-0005-0000-0000-000092080000}"/>
    <cellStyle name="Normal 4 2 2 7 2 2" xfId="1214" xr:uid="{00000000-0005-0000-0000-000093080000}"/>
    <cellStyle name="Normal 4 2 2 7 2 3" xfId="1215" xr:uid="{00000000-0005-0000-0000-000094080000}"/>
    <cellStyle name="Normal 4 2 2 7 2 4" xfId="1216" xr:uid="{00000000-0005-0000-0000-000095080000}"/>
    <cellStyle name="Normal 4 2 2 7 2 5" xfId="1217" xr:uid="{00000000-0005-0000-0000-000096080000}"/>
    <cellStyle name="Normal 4 2 2 7 2 6" xfId="1218" xr:uid="{00000000-0005-0000-0000-000097080000}"/>
    <cellStyle name="Normal 4 2 2 7 2 7" xfId="1219" xr:uid="{00000000-0005-0000-0000-000098080000}"/>
    <cellStyle name="Normal 4 2 2 7 2 8" xfId="1220" xr:uid="{00000000-0005-0000-0000-000099080000}"/>
    <cellStyle name="Normal 4 2 2 7 2 9" xfId="1221" xr:uid="{00000000-0005-0000-0000-00009A080000}"/>
    <cellStyle name="Normal 4 2 2 7 2_2012 TEP Rates (3)" xfId="3682" xr:uid="{00000000-0005-0000-0000-00009B080000}"/>
    <cellStyle name="Normal 4 2 2 7 3" xfId="1222" xr:uid="{00000000-0005-0000-0000-00009C080000}"/>
    <cellStyle name="Normal 4 2 2 7 3 10" xfId="1223" xr:uid="{00000000-0005-0000-0000-00009D080000}"/>
    <cellStyle name="Normal 4 2 2 7 3 11" xfId="1224" xr:uid="{00000000-0005-0000-0000-00009E080000}"/>
    <cellStyle name="Normal 4 2 2 7 3 12" xfId="1225" xr:uid="{00000000-0005-0000-0000-00009F080000}"/>
    <cellStyle name="Normal 4 2 2 7 3 13" xfId="1226" xr:uid="{00000000-0005-0000-0000-0000A0080000}"/>
    <cellStyle name="Normal 4 2 2 7 3 14" xfId="1227" xr:uid="{00000000-0005-0000-0000-0000A1080000}"/>
    <cellStyle name="Normal 4 2 2 7 3 15" xfId="1228" xr:uid="{00000000-0005-0000-0000-0000A2080000}"/>
    <cellStyle name="Normal 4 2 2 7 3 16" xfId="1229" xr:uid="{00000000-0005-0000-0000-0000A3080000}"/>
    <cellStyle name="Normal 4 2 2 7 3 17" xfId="1230" xr:uid="{00000000-0005-0000-0000-0000A4080000}"/>
    <cellStyle name="Normal 4 2 2 7 3 18" xfId="1231" xr:uid="{00000000-0005-0000-0000-0000A5080000}"/>
    <cellStyle name="Normal 4 2 2 7 3 2" xfId="1232" xr:uid="{00000000-0005-0000-0000-0000A6080000}"/>
    <cellStyle name="Normal 4 2 2 7 3 3" xfId="1233" xr:uid="{00000000-0005-0000-0000-0000A7080000}"/>
    <cellStyle name="Normal 4 2 2 7 3 4" xfId="1234" xr:uid="{00000000-0005-0000-0000-0000A8080000}"/>
    <cellStyle name="Normal 4 2 2 7 3 5" xfId="1235" xr:uid="{00000000-0005-0000-0000-0000A9080000}"/>
    <cellStyle name="Normal 4 2 2 7 3 6" xfId="1236" xr:uid="{00000000-0005-0000-0000-0000AA080000}"/>
    <cellStyle name="Normal 4 2 2 7 3 7" xfId="1237" xr:uid="{00000000-0005-0000-0000-0000AB080000}"/>
    <cellStyle name="Normal 4 2 2 7 3 8" xfId="1238" xr:uid="{00000000-0005-0000-0000-0000AC080000}"/>
    <cellStyle name="Normal 4 2 2 7 3 9" xfId="1239" xr:uid="{00000000-0005-0000-0000-0000AD080000}"/>
    <cellStyle name="Normal 4 2 2 7 3_2012 TEP Rates (3)" xfId="3683" xr:uid="{00000000-0005-0000-0000-0000AE080000}"/>
    <cellStyle name="Normal 4 2 2 7 4" xfId="1240" xr:uid="{00000000-0005-0000-0000-0000AF080000}"/>
    <cellStyle name="Normal 4 2 2 7 4 10" xfId="1241" xr:uid="{00000000-0005-0000-0000-0000B0080000}"/>
    <cellStyle name="Normal 4 2 2 7 4 11" xfId="1242" xr:uid="{00000000-0005-0000-0000-0000B1080000}"/>
    <cellStyle name="Normal 4 2 2 7 4 12" xfId="1243" xr:uid="{00000000-0005-0000-0000-0000B2080000}"/>
    <cellStyle name="Normal 4 2 2 7 4 13" xfId="1244" xr:uid="{00000000-0005-0000-0000-0000B3080000}"/>
    <cellStyle name="Normal 4 2 2 7 4 14" xfId="1245" xr:uid="{00000000-0005-0000-0000-0000B4080000}"/>
    <cellStyle name="Normal 4 2 2 7 4 15" xfId="1246" xr:uid="{00000000-0005-0000-0000-0000B5080000}"/>
    <cellStyle name="Normal 4 2 2 7 4 16" xfId="1247" xr:uid="{00000000-0005-0000-0000-0000B6080000}"/>
    <cellStyle name="Normal 4 2 2 7 4 17" xfId="1248" xr:uid="{00000000-0005-0000-0000-0000B7080000}"/>
    <cellStyle name="Normal 4 2 2 7 4 18" xfId="1249" xr:uid="{00000000-0005-0000-0000-0000B8080000}"/>
    <cellStyle name="Normal 4 2 2 7 4 2" xfId="1250" xr:uid="{00000000-0005-0000-0000-0000B9080000}"/>
    <cellStyle name="Normal 4 2 2 7 4 3" xfId="1251" xr:uid="{00000000-0005-0000-0000-0000BA080000}"/>
    <cellStyle name="Normal 4 2 2 7 4 4" xfId="1252" xr:uid="{00000000-0005-0000-0000-0000BB080000}"/>
    <cellStyle name="Normal 4 2 2 7 4 5" xfId="1253" xr:uid="{00000000-0005-0000-0000-0000BC080000}"/>
    <cellStyle name="Normal 4 2 2 7 4 6" xfId="1254" xr:uid="{00000000-0005-0000-0000-0000BD080000}"/>
    <cellStyle name="Normal 4 2 2 7 4 7" xfId="1255" xr:uid="{00000000-0005-0000-0000-0000BE080000}"/>
    <cellStyle name="Normal 4 2 2 7 4 8" xfId="1256" xr:uid="{00000000-0005-0000-0000-0000BF080000}"/>
    <cellStyle name="Normal 4 2 2 7 4 9" xfId="1257" xr:uid="{00000000-0005-0000-0000-0000C0080000}"/>
    <cellStyle name="Normal 4 2 2 7 4_2012 TEP Rates (3)" xfId="3684" xr:uid="{00000000-0005-0000-0000-0000C1080000}"/>
    <cellStyle name="Normal 4 2 2 7_2012 TEP Rates (3)" xfId="3685" xr:uid="{00000000-0005-0000-0000-0000C2080000}"/>
    <cellStyle name="Normal 4 2 2 8" xfId="1258" xr:uid="{00000000-0005-0000-0000-0000C3080000}"/>
    <cellStyle name="Normal 4 2 2 9" xfId="1259" xr:uid="{00000000-0005-0000-0000-0000C4080000}"/>
    <cellStyle name="Normal 4 2 2_2012 TEP Rates (3)" xfId="3686" xr:uid="{00000000-0005-0000-0000-0000C5080000}"/>
    <cellStyle name="Normal 4 2 20" xfId="1260" xr:uid="{00000000-0005-0000-0000-0000C6080000}"/>
    <cellStyle name="Normal 4 2 21" xfId="1261" xr:uid="{00000000-0005-0000-0000-0000C7080000}"/>
    <cellStyle name="Normal 4 2 22" xfId="1262" xr:uid="{00000000-0005-0000-0000-0000C8080000}"/>
    <cellStyle name="Normal 4 2 23" xfId="1263" xr:uid="{00000000-0005-0000-0000-0000C9080000}"/>
    <cellStyle name="Normal 4 2 24" xfId="1264" xr:uid="{00000000-0005-0000-0000-0000CA080000}"/>
    <cellStyle name="Normal 4 2 25" xfId="1265" xr:uid="{00000000-0005-0000-0000-0000CB080000}"/>
    <cellStyle name="Normal 4 2 26" xfId="1266" xr:uid="{00000000-0005-0000-0000-0000CC080000}"/>
    <cellStyle name="Normal 4 2 27" xfId="1267" xr:uid="{00000000-0005-0000-0000-0000CD080000}"/>
    <cellStyle name="Normal 4 2 28" xfId="1268" xr:uid="{00000000-0005-0000-0000-0000CE080000}"/>
    <cellStyle name="Normal 4 2 29" xfId="1269" xr:uid="{00000000-0005-0000-0000-0000CF080000}"/>
    <cellStyle name="Normal 4 2 3" xfId="1270" xr:uid="{00000000-0005-0000-0000-0000D0080000}"/>
    <cellStyle name="Normal 4 2 3 10" xfId="1271" xr:uid="{00000000-0005-0000-0000-0000D1080000}"/>
    <cellStyle name="Normal 4 2 3 11" xfId="1272" xr:uid="{00000000-0005-0000-0000-0000D2080000}"/>
    <cellStyle name="Normal 4 2 3 12" xfId="1273" xr:uid="{00000000-0005-0000-0000-0000D3080000}"/>
    <cellStyle name="Normal 4 2 3 13" xfId="1274" xr:uid="{00000000-0005-0000-0000-0000D4080000}"/>
    <cellStyle name="Normal 4 2 3 14" xfId="1275" xr:uid="{00000000-0005-0000-0000-0000D5080000}"/>
    <cellStyle name="Normal 4 2 3 15" xfId="1276" xr:uid="{00000000-0005-0000-0000-0000D6080000}"/>
    <cellStyle name="Normal 4 2 3 16" xfId="1277" xr:uid="{00000000-0005-0000-0000-0000D7080000}"/>
    <cellStyle name="Normal 4 2 3 17" xfId="1278" xr:uid="{00000000-0005-0000-0000-0000D8080000}"/>
    <cellStyle name="Normal 4 2 3 18" xfId="1279" xr:uid="{00000000-0005-0000-0000-0000D9080000}"/>
    <cellStyle name="Normal 4 2 3 2" xfId="1280" xr:uid="{00000000-0005-0000-0000-0000DA080000}"/>
    <cellStyle name="Normal 4 2 3 3" xfId="1281" xr:uid="{00000000-0005-0000-0000-0000DB080000}"/>
    <cellStyle name="Normal 4 2 3 4" xfId="1282" xr:uid="{00000000-0005-0000-0000-0000DC080000}"/>
    <cellStyle name="Normal 4 2 3 5" xfId="1283" xr:uid="{00000000-0005-0000-0000-0000DD080000}"/>
    <cellStyle name="Normal 4 2 3 6" xfId="1284" xr:uid="{00000000-0005-0000-0000-0000DE080000}"/>
    <cellStyle name="Normal 4 2 3 7" xfId="1285" xr:uid="{00000000-0005-0000-0000-0000DF080000}"/>
    <cellStyle name="Normal 4 2 3 8" xfId="1286" xr:uid="{00000000-0005-0000-0000-0000E0080000}"/>
    <cellStyle name="Normal 4 2 3 9" xfId="1287" xr:uid="{00000000-0005-0000-0000-0000E1080000}"/>
    <cellStyle name="Normal 4 2 3_2012 TEP Rates (3)" xfId="3687" xr:uid="{00000000-0005-0000-0000-0000E2080000}"/>
    <cellStyle name="Normal 4 2 30" xfId="1288" xr:uid="{00000000-0005-0000-0000-0000E3080000}"/>
    <cellStyle name="Normal 4 2 31" xfId="1289" xr:uid="{00000000-0005-0000-0000-0000E4080000}"/>
    <cellStyle name="Normal 4 2 32" xfId="1290" xr:uid="{00000000-0005-0000-0000-0000E5080000}"/>
    <cellStyle name="Normal 4 2 33" xfId="1291" xr:uid="{00000000-0005-0000-0000-0000E6080000}"/>
    <cellStyle name="Normal 4 2 34" xfId="3400" xr:uid="{00000000-0005-0000-0000-0000E7080000}"/>
    <cellStyle name="Normal 4 2 35" xfId="3437" xr:uid="{00000000-0005-0000-0000-0000E8080000}"/>
    <cellStyle name="Normal 4 2 36" xfId="3436" xr:uid="{00000000-0005-0000-0000-0000E9080000}"/>
    <cellStyle name="Normal 4 2 37" xfId="3575" xr:uid="{00000000-0005-0000-0000-0000EA080000}"/>
    <cellStyle name="Normal 4 2 38" xfId="3565" xr:uid="{00000000-0005-0000-0000-0000EB080000}"/>
    <cellStyle name="Normal 4 2 39" xfId="3566" xr:uid="{00000000-0005-0000-0000-0000EC080000}"/>
    <cellStyle name="Normal 4 2 4" xfId="1292" xr:uid="{00000000-0005-0000-0000-0000ED080000}"/>
    <cellStyle name="Normal 4 2 4 10" xfId="1293" xr:uid="{00000000-0005-0000-0000-0000EE080000}"/>
    <cellStyle name="Normal 4 2 4 11" xfId="1294" xr:uid="{00000000-0005-0000-0000-0000EF080000}"/>
    <cellStyle name="Normal 4 2 4 12" xfId="1295" xr:uid="{00000000-0005-0000-0000-0000F0080000}"/>
    <cellStyle name="Normal 4 2 4 13" xfId="1296" xr:uid="{00000000-0005-0000-0000-0000F1080000}"/>
    <cellStyle name="Normal 4 2 4 14" xfId="1297" xr:uid="{00000000-0005-0000-0000-0000F2080000}"/>
    <cellStyle name="Normal 4 2 4 15" xfId="1298" xr:uid="{00000000-0005-0000-0000-0000F3080000}"/>
    <cellStyle name="Normal 4 2 4 16" xfId="1299" xr:uid="{00000000-0005-0000-0000-0000F4080000}"/>
    <cellStyle name="Normal 4 2 4 17" xfId="1300" xr:uid="{00000000-0005-0000-0000-0000F5080000}"/>
    <cellStyle name="Normal 4 2 4 18" xfId="1301" xr:uid="{00000000-0005-0000-0000-0000F6080000}"/>
    <cellStyle name="Normal 4 2 4 2" xfId="1302" xr:uid="{00000000-0005-0000-0000-0000F7080000}"/>
    <cellStyle name="Normal 4 2 4 3" xfId="1303" xr:uid="{00000000-0005-0000-0000-0000F8080000}"/>
    <cellStyle name="Normal 4 2 4 4" xfId="1304" xr:uid="{00000000-0005-0000-0000-0000F9080000}"/>
    <cellStyle name="Normal 4 2 4 5" xfId="1305" xr:uid="{00000000-0005-0000-0000-0000FA080000}"/>
    <cellStyle name="Normal 4 2 4 6" xfId="1306" xr:uid="{00000000-0005-0000-0000-0000FB080000}"/>
    <cellStyle name="Normal 4 2 4 7" xfId="1307" xr:uid="{00000000-0005-0000-0000-0000FC080000}"/>
    <cellStyle name="Normal 4 2 4 8" xfId="1308" xr:uid="{00000000-0005-0000-0000-0000FD080000}"/>
    <cellStyle name="Normal 4 2 4 9" xfId="1309" xr:uid="{00000000-0005-0000-0000-0000FE080000}"/>
    <cellStyle name="Normal 4 2 4_2012 TEP Rates (3)" xfId="3688" xr:uid="{00000000-0005-0000-0000-0000FF080000}"/>
    <cellStyle name="Normal 4 2 40" xfId="3564" xr:uid="{00000000-0005-0000-0000-000000090000}"/>
    <cellStyle name="Normal 4 2 41" xfId="3567" xr:uid="{00000000-0005-0000-0000-000001090000}"/>
    <cellStyle name="Normal 4 2 42" xfId="3563" xr:uid="{00000000-0005-0000-0000-000002090000}"/>
    <cellStyle name="Normal 4 2 43" xfId="3568" xr:uid="{00000000-0005-0000-0000-000003090000}"/>
    <cellStyle name="Normal 4 2 44" xfId="3562" xr:uid="{00000000-0005-0000-0000-000004090000}"/>
    <cellStyle name="Normal 4 2 45" xfId="3569" xr:uid="{00000000-0005-0000-0000-000005090000}"/>
    <cellStyle name="Normal 4 2 46" xfId="3561" xr:uid="{00000000-0005-0000-0000-000006090000}"/>
    <cellStyle name="Normal 4 2 47" xfId="3570" xr:uid="{00000000-0005-0000-0000-000007090000}"/>
    <cellStyle name="Normal 4 2 48" xfId="3560" xr:uid="{00000000-0005-0000-0000-000008090000}"/>
    <cellStyle name="Normal 4 2 49" xfId="3571" xr:uid="{00000000-0005-0000-0000-000009090000}"/>
    <cellStyle name="Normal 4 2 5" xfId="1310" xr:uid="{00000000-0005-0000-0000-00000A090000}"/>
    <cellStyle name="Normal 4 2 5 10" xfId="1311" xr:uid="{00000000-0005-0000-0000-00000B090000}"/>
    <cellStyle name="Normal 4 2 5 11" xfId="1312" xr:uid="{00000000-0005-0000-0000-00000C090000}"/>
    <cellStyle name="Normal 4 2 5 12" xfId="1313" xr:uid="{00000000-0005-0000-0000-00000D090000}"/>
    <cellStyle name="Normal 4 2 5 13" xfId="1314" xr:uid="{00000000-0005-0000-0000-00000E090000}"/>
    <cellStyle name="Normal 4 2 5 14" xfId="1315" xr:uid="{00000000-0005-0000-0000-00000F090000}"/>
    <cellStyle name="Normal 4 2 5 15" xfId="1316" xr:uid="{00000000-0005-0000-0000-000010090000}"/>
    <cellStyle name="Normal 4 2 5 16" xfId="1317" xr:uid="{00000000-0005-0000-0000-000011090000}"/>
    <cellStyle name="Normal 4 2 5 17" xfId="1318" xr:uid="{00000000-0005-0000-0000-000012090000}"/>
    <cellStyle name="Normal 4 2 5 18" xfId="1319" xr:uid="{00000000-0005-0000-0000-000013090000}"/>
    <cellStyle name="Normal 4 2 5 19" xfId="1320" xr:uid="{00000000-0005-0000-0000-000014090000}"/>
    <cellStyle name="Normal 4 2 5 2" xfId="1321" xr:uid="{00000000-0005-0000-0000-000015090000}"/>
    <cellStyle name="Normal 4 2 5 2 2" xfId="1322" xr:uid="{00000000-0005-0000-0000-000016090000}"/>
    <cellStyle name="Normal 4 2 5 2 2 10" xfId="1323" xr:uid="{00000000-0005-0000-0000-000017090000}"/>
    <cellStyle name="Normal 4 2 5 2 2 11" xfId="1324" xr:uid="{00000000-0005-0000-0000-000018090000}"/>
    <cellStyle name="Normal 4 2 5 2 2 12" xfId="1325" xr:uid="{00000000-0005-0000-0000-000019090000}"/>
    <cellStyle name="Normal 4 2 5 2 2 13" xfId="1326" xr:uid="{00000000-0005-0000-0000-00001A090000}"/>
    <cellStyle name="Normal 4 2 5 2 2 14" xfId="1327" xr:uid="{00000000-0005-0000-0000-00001B090000}"/>
    <cellStyle name="Normal 4 2 5 2 2 15" xfId="1328" xr:uid="{00000000-0005-0000-0000-00001C090000}"/>
    <cellStyle name="Normal 4 2 5 2 2 16" xfId="1329" xr:uid="{00000000-0005-0000-0000-00001D090000}"/>
    <cellStyle name="Normal 4 2 5 2 2 17" xfId="1330" xr:uid="{00000000-0005-0000-0000-00001E090000}"/>
    <cellStyle name="Normal 4 2 5 2 2 18" xfId="1331" xr:uid="{00000000-0005-0000-0000-00001F090000}"/>
    <cellStyle name="Normal 4 2 5 2 2 19" xfId="1332" xr:uid="{00000000-0005-0000-0000-000020090000}"/>
    <cellStyle name="Normal 4 2 5 2 2 2" xfId="1333" xr:uid="{00000000-0005-0000-0000-000021090000}"/>
    <cellStyle name="Normal 4 2 5 2 2 20" xfId="1334" xr:uid="{00000000-0005-0000-0000-000022090000}"/>
    <cellStyle name="Normal 4 2 5 2 2 21" xfId="1335" xr:uid="{00000000-0005-0000-0000-000023090000}"/>
    <cellStyle name="Normal 4 2 5 2 2 3" xfId="1336" xr:uid="{00000000-0005-0000-0000-000024090000}"/>
    <cellStyle name="Normal 4 2 5 2 2 4" xfId="1337" xr:uid="{00000000-0005-0000-0000-000025090000}"/>
    <cellStyle name="Normal 4 2 5 2 2 5" xfId="1338" xr:uid="{00000000-0005-0000-0000-000026090000}"/>
    <cellStyle name="Normal 4 2 5 2 2 6" xfId="1339" xr:uid="{00000000-0005-0000-0000-000027090000}"/>
    <cellStyle name="Normal 4 2 5 2 2 7" xfId="1340" xr:uid="{00000000-0005-0000-0000-000028090000}"/>
    <cellStyle name="Normal 4 2 5 2 2 8" xfId="1341" xr:uid="{00000000-0005-0000-0000-000029090000}"/>
    <cellStyle name="Normal 4 2 5 2 2 9" xfId="1342" xr:uid="{00000000-0005-0000-0000-00002A090000}"/>
    <cellStyle name="Normal 4 2 5 2 2_2012 TEP Rates (3)" xfId="3689" xr:uid="{00000000-0005-0000-0000-00002B090000}"/>
    <cellStyle name="Normal 4 2 5 2 3" xfId="1343" xr:uid="{00000000-0005-0000-0000-00002C090000}"/>
    <cellStyle name="Normal 4 2 5 2 4" xfId="1344" xr:uid="{00000000-0005-0000-0000-00002D090000}"/>
    <cellStyle name="Normal 4 2 5 2 4 10" xfId="1345" xr:uid="{00000000-0005-0000-0000-00002E090000}"/>
    <cellStyle name="Normal 4 2 5 2 4 11" xfId="1346" xr:uid="{00000000-0005-0000-0000-00002F090000}"/>
    <cellStyle name="Normal 4 2 5 2 4 12" xfId="1347" xr:uid="{00000000-0005-0000-0000-000030090000}"/>
    <cellStyle name="Normal 4 2 5 2 4 13" xfId="1348" xr:uid="{00000000-0005-0000-0000-000031090000}"/>
    <cellStyle name="Normal 4 2 5 2 4 14" xfId="1349" xr:uid="{00000000-0005-0000-0000-000032090000}"/>
    <cellStyle name="Normal 4 2 5 2 4 15" xfId="1350" xr:uid="{00000000-0005-0000-0000-000033090000}"/>
    <cellStyle name="Normal 4 2 5 2 4 16" xfId="1351" xr:uid="{00000000-0005-0000-0000-000034090000}"/>
    <cellStyle name="Normal 4 2 5 2 4 17" xfId="1352" xr:uid="{00000000-0005-0000-0000-000035090000}"/>
    <cellStyle name="Normal 4 2 5 2 4 18" xfId="1353" xr:uid="{00000000-0005-0000-0000-000036090000}"/>
    <cellStyle name="Normal 4 2 5 2 4 2" xfId="1354" xr:uid="{00000000-0005-0000-0000-000037090000}"/>
    <cellStyle name="Normal 4 2 5 2 4 3" xfId="1355" xr:uid="{00000000-0005-0000-0000-000038090000}"/>
    <cellStyle name="Normal 4 2 5 2 4 4" xfId="1356" xr:uid="{00000000-0005-0000-0000-000039090000}"/>
    <cellStyle name="Normal 4 2 5 2 4 5" xfId="1357" xr:uid="{00000000-0005-0000-0000-00003A090000}"/>
    <cellStyle name="Normal 4 2 5 2 4 6" xfId="1358" xr:uid="{00000000-0005-0000-0000-00003B090000}"/>
    <cellStyle name="Normal 4 2 5 2 4 7" xfId="1359" xr:uid="{00000000-0005-0000-0000-00003C090000}"/>
    <cellStyle name="Normal 4 2 5 2 4 8" xfId="1360" xr:uid="{00000000-0005-0000-0000-00003D090000}"/>
    <cellStyle name="Normal 4 2 5 2 4 9" xfId="1361" xr:uid="{00000000-0005-0000-0000-00003E090000}"/>
    <cellStyle name="Normal 4 2 5 2 4_2012 TEP Rates (3)" xfId="3690" xr:uid="{00000000-0005-0000-0000-00003F090000}"/>
    <cellStyle name="Normal 4 2 5 2 5" xfId="1362" xr:uid="{00000000-0005-0000-0000-000040090000}"/>
    <cellStyle name="Normal 4 2 5 2 5 10" xfId="1363" xr:uid="{00000000-0005-0000-0000-000041090000}"/>
    <cellStyle name="Normal 4 2 5 2 5 11" xfId="1364" xr:uid="{00000000-0005-0000-0000-000042090000}"/>
    <cellStyle name="Normal 4 2 5 2 5 12" xfId="1365" xr:uid="{00000000-0005-0000-0000-000043090000}"/>
    <cellStyle name="Normal 4 2 5 2 5 13" xfId="1366" xr:uid="{00000000-0005-0000-0000-000044090000}"/>
    <cellStyle name="Normal 4 2 5 2 5 14" xfId="1367" xr:uid="{00000000-0005-0000-0000-000045090000}"/>
    <cellStyle name="Normal 4 2 5 2 5 15" xfId="1368" xr:uid="{00000000-0005-0000-0000-000046090000}"/>
    <cellStyle name="Normal 4 2 5 2 5 16" xfId="1369" xr:uid="{00000000-0005-0000-0000-000047090000}"/>
    <cellStyle name="Normal 4 2 5 2 5 17" xfId="1370" xr:uid="{00000000-0005-0000-0000-000048090000}"/>
    <cellStyle name="Normal 4 2 5 2 5 18" xfId="1371" xr:uid="{00000000-0005-0000-0000-000049090000}"/>
    <cellStyle name="Normal 4 2 5 2 5 2" xfId="1372" xr:uid="{00000000-0005-0000-0000-00004A090000}"/>
    <cellStyle name="Normal 4 2 5 2 5 3" xfId="1373" xr:uid="{00000000-0005-0000-0000-00004B090000}"/>
    <cellStyle name="Normal 4 2 5 2 5 4" xfId="1374" xr:uid="{00000000-0005-0000-0000-00004C090000}"/>
    <cellStyle name="Normal 4 2 5 2 5 5" xfId="1375" xr:uid="{00000000-0005-0000-0000-00004D090000}"/>
    <cellStyle name="Normal 4 2 5 2 5 6" xfId="1376" xr:uid="{00000000-0005-0000-0000-00004E090000}"/>
    <cellStyle name="Normal 4 2 5 2 5 7" xfId="1377" xr:uid="{00000000-0005-0000-0000-00004F090000}"/>
    <cellStyle name="Normal 4 2 5 2 5 8" xfId="1378" xr:uid="{00000000-0005-0000-0000-000050090000}"/>
    <cellStyle name="Normal 4 2 5 2 5 9" xfId="1379" xr:uid="{00000000-0005-0000-0000-000051090000}"/>
    <cellStyle name="Normal 4 2 5 2 5_2012 TEP Rates (3)" xfId="3691" xr:uid="{00000000-0005-0000-0000-000052090000}"/>
    <cellStyle name="Normal 4 2 5 2_2012 TEP Rates (3)" xfId="3692" xr:uid="{00000000-0005-0000-0000-000053090000}"/>
    <cellStyle name="Normal 4 2 5 20" xfId="1380" xr:uid="{00000000-0005-0000-0000-000054090000}"/>
    <cellStyle name="Normal 4 2 5 21" xfId="1381" xr:uid="{00000000-0005-0000-0000-000055090000}"/>
    <cellStyle name="Normal 4 2 5 22" xfId="1382" xr:uid="{00000000-0005-0000-0000-000056090000}"/>
    <cellStyle name="Normal 4 2 5 23" xfId="1383" xr:uid="{00000000-0005-0000-0000-000057090000}"/>
    <cellStyle name="Normal 4 2 5 24" xfId="1384" xr:uid="{00000000-0005-0000-0000-000058090000}"/>
    <cellStyle name="Normal 4 2 5 25" xfId="1385" xr:uid="{00000000-0005-0000-0000-000059090000}"/>
    <cellStyle name="Normal 4 2 5 3" xfId="1386" xr:uid="{00000000-0005-0000-0000-00005A090000}"/>
    <cellStyle name="Normal 4 2 5 4" xfId="1387" xr:uid="{00000000-0005-0000-0000-00005B090000}"/>
    <cellStyle name="Normal 4 2 5 5" xfId="1388" xr:uid="{00000000-0005-0000-0000-00005C090000}"/>
    <cellStyle name="Normal 4 2 5 6" xfId="1389" xr:uid="{00000000-0005-0000-0000-00005D090000}"/>
    <cellStyle name="Normal 4 2 5 6 2" xfId="1390" xr:uid="{00000000-0005-0000-0000-00005E090000}"/>
    <cellStyle name="Normal 4 2 5 6 2 10" xfId="1391" xr:uid="{00000000-0005-0000-0000-00005F090000}"/>
    <cellStyle name="Normal 4 2 5 6 2 11" xfId="1392" xr:uid="{00000000-0005-0000-0000-000060090000}"/>
    <cellStyle name="Normal 4 2 5 6 2 12" xfId="1393" xr:uid="{00000000-0005-0000-0000-000061090000}"/>
    <cellStyle name="Normal 4 2 5 6 2 13" xfId="1394" xr:uid="{00000000-0005-0000-0000-000062090000}"/>
    <cellStyle name="Normal 4 2 5 6 2 14" xfId="1395" xr:uid="{00000000-0005-0000-0000-000063090000}"/>
    <cellStyle name="Normal 4 2 5 6 2 15" xfId="1396" xr:uid="{00000000-0005-0000-0000-000064090000}"/>
    <cellStyle name="Normal 4 2 5 6 2 16" xfId="1397" xr:uid="{00000000-0005-0000-0000-000065090000}"/>
    <cellStyle name="Normal 4 2 5 6 2 17" xfId="1398" xr:uid="{00000000-0005-0000-0000-000066090000}"/>
    <cellStyle name="Normal 4 2 5 6 2 18" xfId="1399" xr:uid="{00000000-0005-0000-0000-000067090000}"/>
    <cellStyle name="Normal 4 2 5 6 2 2" xfId="1400" xr:uid="{00000000-0005-0000-0000-000068090000}"/>
    <cellStyle name="Normal 4 2 5 6 2 3" xfId="1401" xr:uid="{00000000-0005-0000-0000-000069090000}"/>
    <cellStyle name="Normal 4 2 5 6 2 4" xfId="1402" xr:uid="{00000000-0005-0000-0000-00006A090000}"/>
    <cellStyle name="Normal 4 2 5 6 2 5" xfId="1403" xr:uid="{00000000-0005-0000-0000-00006B090000}"/>
    <cellStyle name="Normal 4 2 5 6 2 6" xfId="1404" xr:uid="{00000000-0005-0000-0000-00006C090000}"/>
    <cellStyle name="Normal 4 2 5 6 2 7" xfId="1405" xr:uid="{00000000-0005-0000-0000-00006D090000}"/>
    <cellStyle name="Normal 4 2 5 6 2 8" xfId="1406" xr:uid="{00000000-0005-0000-0000-00006E090000}"/>
    <cellStyle name="Normal 4 2 5 6 2 9" xfId="1407" xr:uid="{00000000-0005-0000-0000-00006F090000}"/>
    <cellStyle name="Normal 4 2 5 6 2_2012 TEP Rates (3)" xfId="3693" xr:uid="{00000000-0005-0000-0000-000070090000}"/>
    <cellStyle name="Normal 4 2 5 6 3" xfId="1408" xr:uid="{00000000-0005-0000-0000-000071090000}"/>
    <cellStyle name="Normal 4 2 5 6 3 10" xfId="1409" xr:uid="{00000000-0005-0000-0000-000072090000}"/>
    <cellStyle name="Normal 4 2 5 6 3 11" xfId="1410" xr:uid="{00000000-0005-0000-0000-000073090000}"/>
    <cellStyle name="Normal 4 2 5 6 3 12" xfId="1411" xr:uid="{00000000-0005-0000-0000-000074090000}"/>
    <cellStyle name="Normal 4 2 5 6 3 13" xfId="1412" xr:uid="{00000000-0005-0000-0000-000075090000}"/>
    <cellStyle name="Normal 4 2 5 6 3 14" xfId="1413" xr:uid="{00000000-0005-0000-0000-000076090000}"/>
    <cellStyle name="Normal 4 2 5 6 3 15" xfId="1414" xr:uid="{00000000-0005-0000-0000-000077090000}"/>
    <cellStyle name="Normal 4 2 5 6 3 16" xfId="1415" xr:uid="{00000000-0005-0000-0000-000078090000}"/>
    <cellStyle name="Normal 4 2 5 6 3 17" xfId="1416" xr:uid="{00000000-0005-0000-0000-000079090000}"/>
    <cellStyle name="Normal 4 2 5 6 3 18" xfId="1417" xr:uid="{00000000-0005-0000-0000-00007A090000}"/>
    <cellStyle name="Normal 4 2 5 6 3 2" xfId="1418" xr:uid="{00000000-0005-0000-0000-00007B090000}"/>
    <cellStyle name="Normal 4 2 5 6 3 3" xfId="1419" xr:uid="{00000000-0005-0000-0000-00007C090000}"/>
    <cellStyle name="Normal 4 2 5 6 3 4" xfId="1420" xr:uid="{00000000-0005-0000-0000-00007D090000}"/>
    <cellStyle name="Normal 4 2 5 6 3 5" xfId="1421" xr:uid="{00000000-0005-0000-0000-00007E090000}"/>
    <cellStyle name="Normal 4 2 5 6 3 6" xfId="1422" xr:uid="{00000000-0005-0000-0000-00007F090000}"/>
    <cellStyle name="Normal 4 2 5 6 3 7" xfId="1423" xr:uid="{00000000-0005-0000-0000-000080090000}"/>
    <cellStyle name="Normal 4 2 5 6 3 8" xfId="1424" xr:uid="{00000000-0005-0000-0000-000081090000}"/>
    <cellStyle name="Normal 4 2 5 6 3 9" xfId="1425" xr:uid="{00000000-0005-0000-0000-000082090000}"/>
    <cellStyle name="Normal 4 2 5 6 3_2012 TEP Rates (3)" xfId="3694" xr:uid="{00000000-0005-0000-0000-000083090000}"/>
    <cellStyle name="Normal 4 2 5 6 4" xfId="1426" xr:uid="{00000000-0005-0000-0000-000084090000}"/>
    <cellStyle name="Normal 4 2 5 6 4 10" xfId="1427" xr:uid="{00000000-0005-0000-0000-000085090000}"/>
    <cellStyle name="Normal 4 2 5 6 4 11" xfId="1428" xr:uid="{00000000-0005-0000-0000-000086090000}"/>
    <cellStyle name="Normal 4 2 5 6 4 12" xfId="1429" xr:uid="{00000000-0005-0000-0000-000087090000}"/>
    <cellStyle name="Normal 4 2 5 6 4 13" xfId="1430" xr:uid="{00000000-0005-0000-0000-000088090000}"/>
    <cellStyle name="Normal 4 2 5 6 4 14" xfId="1431" xr:uid="{00000000-0005-0000-0000-000089090000}"/>
    <cellStyle name="Normal 4 2 5 6 4 15" xfId="1432" xr:uid="{00000000-0005-0000-0000-00008A090000}"/>
    <cellStyle name="Normal 4 2 5 6 4 16" xfId="1433" xr:uid="{00000000-0005-0000-0000-00008B090000}"/>
    <cellStyle name="Normal 4 2 5 6 4 17" xfId="1434" xr:uid="{00000000-0005-0000-0000-00008C090000}"/>
    <cellStyle name="Normal 4 2 5 6 4 18" xfId="1435" xr:uid="{00000000-0005-0000-0000-00008D090000}"/>
    <cellStyle name="Normal 4 2 5 6 4 2" xfId="1436" xr:uid="{00000000-0005-0000-0000-00008E090000}"/>
    <cellStyle name="Normal 4 2 5 6 4 3" xfId="1437" xr:uid="{00000000-0005-0000-0000-00008F090000}"/>
    <cellStyle name="Normal 4 2 5 6 4 4" xfId="1438" xr:uid="{00000000-0005-0000-0000-000090090000}"/>
    <cellStyle name="Normal 4 2 5 6 4 5" xfId="1439" xr:uid="{00000000-0005-0000-0000-000091090000}"/>
    <cellStyle name="Normal 4 2 5 6 4 6" xfId="1440" xr:uid="{00000000-0005-0000-0000-000092090000}"/>
    <cellStyle name="Normal 4 2 5 6 4 7" xfId="1441" xr:uid="{00000000-0005-0000-0000-000093090000}"/>
    <cellStyle name="Normal 4 2 5 6 4 8" xfId="1442" xr:uid="{00000000-0005-0000-0000-000094090000}"/>
    <cellStyle name="Normal 4 2 5 6 4 9" xfId="1443" xr:uid="{00000000-0005-0000-0000-000095090000}"/>
    <cellStyle name="Normal 4 2 5 6 4_2012 TEP Rates (3)" xfId="3695" xr:uid="{00000000-0005-0000-0000-000096090000}"/>
    <cellStyle name="Normal 4 2 5 6_2012 TEP Rates (3)" xfId="3696" xr:uid="{00000000-0005-0000-0000-000097090000}"/>
    <cellStyle name="Normal 4 2 5 7" xfId="1444" xr:uid="{00000000-0005-0000-0000-000098090000}"/>
    <cellStyle name="Normal 4 2 5 8" xfId="1445" xr:uid="{00000000-0005-0000-0000-000099090000}"/>
    <cellStyle name="Normal 4 2 5 9" xfId="1446" xr:uid="{00000000-0005-0000-0000-00009A090000}"/>
    <cellStyle name="Normal 4 2 5_2012 TEP Rates (3)" xfId="3697" xr:uid="{00000000-0005-0000-0000-00009B090000}"/>
    <cellStyle name="Normal 4 2 50" xfId="3559" xr:uid="{00000000-0005-0000-0000-00009C090000}"/>
    <cellStyle name="Normal 4 2 51" xfId="3572" xr:uid="{00000000-0005-0000-0000-00009D090000}"/>
    <cellStyle name="Normal 4 2 52" xfId="3558" xr:uid="{00000000-0005-0000-0000-00009E090000}"/>
    <cellStyle name="Normal 4 2 6" xfId="1447" xr:uid="{00000000-0005-0000-0000-00009F090000}"/>
    <cellStyle name="Normal 4 2 6 10" xfId="1448" xr:uid="{00000000-0005-0000-0000-0000A0090000}"/>
    <cellStyle name="Normal 4 2 6 11" xfId="1449" xr:uid="{00000000-0005-0000-0000-0000A1090000}"/>
    <cellStyle name="Normal 4 2 6 12" xfId="1450" xr:uid="{00000000-0005-0000-0000-0000A2090000}"/>
    <cellStyle name="Normal 4 2 6 13" xfId="1451" xr:uid="{00000000-0005-0000-0000-0000A3090000}"/>
    <cellStyle name="Normal 4 2 6 14" xfId="1452" xr:uid="{00000000-0005-0000-0000-0000A4090000}"/>
    <cellStyle name="Normal 4 2 6 15" xfId="1453" xr:uid="{00000000-0005-0000-0000-0000A5090000}"/>
    <cellStyle name="Normal 4 2 6 16" xfId="1454" xr:uid="{00000000-0005-0000-0000-0000A6090000}"/>
    <cellStyle name="Normal 4 2 6 17" xfId="1455" xr:uid="{00000000-0005-0000-0000-0000A7090000}"/>
    <cellStyle name="Normal 4 2 6 18" xfId="1456" xr:uid="{00000000-0005-0000-0000-0000A8090000}"/>
    <cellStyle name="Normal 4 2 6 19" xfId="1457" xr:uid="{00000000-0005-0000-0000-0000A9090000}"/>
    <cellStyle name="Normal 4 2 6 2" xfId="1458" xr:uid="{00000000-0005-0000-0000-0000AA090000}"/>
    <cellStyle name="Normal 4 2 6 2 2" xfId="1459" xr:uid="{00000000-0005-0000-0000-0000AB090000}"/>
    <cellStyle name="Normal 4 2 6 2 2 10" xfId="1460" xr:uid="{00000000-0005-0000-0000-0000AC090000}"/>
    <cellStyle name="Normal 4 2 6 2 2 11" xfId="1461" xr:uid="{00000000-0005-0000-0000-0000AD090000}"/>
    <cellStyle name="Normal 4 2 6 2 2 12" xfId="1462" xr:uid="{00000000-0005-0000-0000-0000AE090000}"/>
    <cellStyle name="Normal 4 2 6 2 2 13" xfId="1463" xr:uid="{00000000-0005-0000-0000-0000AF090000}"/>
    <cellStyle name="Normal 4 2 6 2 2 14" xfId="1464" xr:uid="{00000000-0005-0000-0000-0000B0090000}"/>
    <cellStyle name="Normal 4 2 6 2 2 15" xfId="1465" xr:uid="{00000000-0005-0000-0000-0000B1090000}"/>
    <cellStyle name="Normal 4 2 6 2 2 16" xfId="1466" xr:uid="{00000000-0005-0000-0000-0000B2090000}"/>
    <cellStyle name="Normal 4 2 6 2 2 17" xfId="1467" xr:uid="{00000000-0005-0000-0000-0000B3090000}"/>
    <cellStyle name="Normal 4 2 6 2 2 18" xfId="1468" xr:uid="{00000000-0005-0000-0000-0000B4090000}"/>
    <cellStyle name="Normal 4 2 6 2 2 2" xfId="1469" xr:uid="{00000000-0005-0000-0000-0000B5090000}"/>
    <cellStyle name="Normal 4 2 6 2 2 3" xfId="1470" xr:uid="{00000000-0005-0000-0000-0000B6090000}"/>
    <cellStyle name="Normal 4 2 6 2 2 4" xfId="1471" xr:uid="{00000000-0005-0000-0000-0000B7090000}"/>
    <cellStyle name="Normal 4 2 6 2 2 5" xfId="1472" xr:uid="{00000000-0005-0000-0000-0000B8090000}"/>
    <cellStyle name="Normal 4 2 6 2 2 6" xfId="1473" xr:uid="{00000000-0005-0000-0000-0000B9090000}"/>
    <cellStyle name="Normal 4 2 6 2 2 7" xfId="1474" xr:uid="{00000000-0005-0000-0000-0000BA090000}"/>
    <cellStyle name="Normal 4 2 6 2 2 8" xfId="1475" xr:uid="{00000000-0005-0000-0000-0000BB090000}"/>
    <cellStyle name="Normal 4 2 6 2 2 9" xfId="1476" xr:uid="{00000000-0005-0000-0000-0000BC090000}"/>
    <cellStyle name="Normal 4 2 6 2 2_2012 TEP Rates (3)" xfId="3698" xr:uid="{00000000-0005-0000-0000-0000BD090000}"/>
    <cellStyle name="Normal 4 2 6 2 3" xfId="1477" xr:uid="{00000000-0005-0000-0000-0000BE090000}"/>
    <cellStyle name="Normal 4 2 6 2 3 10" xfId="1478" xr:uid="{00000000-0005-0000-0000-0000BF090000}"/>
    <cellStyle name="Normal 4 2 6 2 3 11" xfId="1479" xr:uid="{00000000-0005-0000-0000-0000C0090000}"/>
    <cellStyle name="Normal 4 2 6 2 3 12" xfId="1480" xr:uid="{00000000-0005-0000-0000-0000C1090000}"/>
    <cellStyle name="Normal 4 2 6 2 3 13" xfId="1481" xr:uid="{00000000-0005-0000-0000-0000C2090000}"/>
    <cellStyle name="Normal 4 2 6 2 3 14" xfId="1482" xr:uid="{00000000-0005-0000-0000-0000C3090000}"/>
    <cellStyle name="Normal 4 2 6 2 3 15" xfId="1483" xr:uid="{00000000-0005-0000-0000-0000C4090000}"/>
    <cellStyle name="Normal 4 2 6 2 3 16" xfId="1484" xr:uid="{00000000-0005-0000-0000-0000C5090000}"/>
    <cellStyle name="Normal 4 2 6 2 3 17" xfId="1485" xr:uid="{00000000-0005-0000-0000-0000C6090000}"/>
    <cellStyle name="Normal 4 2 6 2 3 18" xfId="1486" xr:uid="{00000000-0005-0000-0000-0000C7090000}"/>
    <cellStyle name="Normal 4 2 6 2 3 2" xfId="1487" xr:uid="{00000000-0005-0000-0000-0000C8090000}"/>
    <cellStyle name="Normal 4 2 6 2 3 3" xfId="1488" xr:uid="{00000000-0005-0000-0000-0000C9090000}"/>
    <cellStyle name="Normal 4 2 6 2 3 4" xfId="1489" xr:uid="{00000000-0005-0000-0000-0000CA090000}"/>
    <cellStyle name="Normal 4 2 6 2 3 5" xfId="1490" xr:uid="{00000000-0005-0000-0000-0000CB090000}"/>
    <cellStyle name="Normal 4 2 6 2 3 6" xfId="1491" xr:uid="{00000000-0005-0000-0000-0000CC090000}"/>
    <cellStyle name="Normal 4 2 6 2 3 7" xfId="1492" xr:uid="{00000000-0005-0000-0000-0000CD090000}"/>
    <cellStyle name="Normal 4 2 6 2 3 8" xfId="1493" xr:uid="{00000000-0005-0000-0000-0000CE090000}"/>
    <cellStyle name="Normal 4 2 6 2 3 9" xfId="1494" xr:uid="{00000000-0005-0000-0000-0000CF090000}"/>
    <cellStyle name="Normal 4 2 6 2 3_2012 TEP Rates (3)" xfId="3699" xr:uid="{00000000-0005-0000-0000-0000D0090000}"/>
    <cellStyle name="Normal 4 2 6 2 4" xfId="1495" xr:uid="{00000000-0005-0000-0000-0000D1090000}"/>
    <cellStyle name="Normal 4 2 6 2 4 10" xfId="1496" xr:uid="{00000000-0005-0000-0000-0000D2090000}"/>
    <cellStyle name="Normal 4 2 6 2 4 11" xfId="1497" xr:uid="{00000000-0005-0000-0000-0000D3090000}"/>
    <cellStyle name="Normal 4 2 6 2 4 12" xfId="1498" xr:uid="{00000000-0005-0000-0000-0000D4090000}"/>
    <cellStyle name="Normal 4 2 6 2 4 13" xfId="1499" xr:uid="{00000000-0005-0000-0000-0000D5090000}"/>
    <cellStyle name="Normal 4 2 6 2 4 14" xfId="1500" xr:uid="{00000000-0005-0000-0000-0000D6090000}"/>
    <cellStyle name="Normal 4 2 6 2 4 15" xfId="1501" xr:uid="{00000000-0005-0000-0000-0000D7090000}"/>
    <cellStyle name="Normal 4 2 6 2 4 16" xfId="1502" xr:uid="{00000000-0005-0000-0000-0000D8090000}"/>
    <cellStyle name="Normal 4 2 6 2 4 17" xfId="1503" xr:uid="{00000000-0005-0000-0000-0000D9090000}"/>
    <cellStyle name="Normal 4 2 6 2 4 18" xfId="1504" xr:uid="{00000000-0005-0000-0000-0000DA090000}"/>
    <cellStyle name="Normal 4 2 6 2 4 2" xfId="1505" xr:uid="{00000000-0005-0000-0000-0000DB090000}"/>
    <cellStyle name="Normal 4 2 6 2 4 3" xfId="1506" xr:uid="{00000000-0005-0000-0000-0000DC090000}"/>
    <cellStyle name="Normal 4 2 6 2 4 4" xfId="1507" xr:uid="{00000000-0005-0000-0000-0000DD090000}"/>
    <cellStyle name="Normal 4 2 6 2 4 5" xfId="1508" xr:uid="{00000000-0005-0000-0000-0000DE090000}"/>
    <cellStyle name="Normal 4 2 6 2 4 6" xfId="1509" xr:uid="{00000000-0005-0000-0000-0000DF090000}"/>
    <cellStyle name="Normal 4 2 6 2 4 7" xfId="1510" xr:uid="{00000000-0005-0000-0000-0000E0090000}"/>
    <cellStyle name="Normal 4 2 6 2 4 8" xfId="1511" xr:uid="{00000000-0005-0000-0000-0000E1090000}"/>
    <cellStyle name="Normal 4 2 6 2 4 9" xfId="1512" xr:uid="{00000000-0005-0000-0000-0000E2090000}"/>
    <cellStyle name="Normal 4 2 6 2 4_2012 TEP Rates (3)" xfId="3700" xr:uid="{00000000-0005-0000-0000-0000E3090000}"/>
    <cellStyle name="Normal 4 2 6 2_2012 TEP Rates (3)" xfId="3701" xr:uid="{00000000-0005-0000-0000-0000E4090000}"/>
    <cellStyle name="Normal 4 2 6 20" xfId="1513" xr:uid="{00000000-0005-0000-0000-0000E5090000}"/>
    <cellStyle name="Normal 4 2 6 21" xfId="1514" xr:uid="{00000000-0005-0000-0000-0000E6090000}"/>
    <cellStyle name="Normal 4 2 6 22" xfId="1515" xr:uid="{00000000-0005-0000-0000-0000E7090000}"/>
    <cellStyle name="Normal 4 2 6 3" xfId="1516" xr:uid="{00000000-0005-0000-0000-0000E8090000}"/>
    <cellStyle name="Normal 4 2 6 3 10" xfId="1517" xr:uid="{00000000-0005-0000-0000-0000E9090000}"/>
    <cellStyle name="Normal 4 2 6 3 11" xfId="1518" xr:uid="{00000000-0005-0000-0000-0000EA090000}"/>
    <cellStyle name="Normal 4 2 6 3 12" xfId="1519" xr:uid="{00000000-0005-0000-0000-0000EB090000}"/>
    <cellStyle name="Normal 4 2 6 3 13" xfId="1520" xr:uid="{00000000-0005-0000-0000-0000EC090000}"/>
    <cellStyle name="Normal 4 2 6 3 14" xfId="1521" xr:uid="{00000000-0005-0000-0000-0000ED090000}"/>
    <cellStyle name="Normal 4 2 6 3 15" xfId="1522" xr:uid="{00000000-0005-0000-0000-0000EE090000}"/>
    <cellStyle name="Normal 4 2 6 3 16" xfId="1523" xr:uid="{00000000-0005-0000-0000-0000EF090000}"/>
    <cellStyle name="Normal 4 2 6 3 17" xfId="1524" xr:uid="{00000000-0005-0000-0000-0000F0090000}"/>
    <cellStyle name="Normal 4 2 6 3 18" xfId="1525" xr:uid="{00000000-0005-0000-0000-0000F1090000}"/>
    <cellStyle name="Normal 4 2 6 3 2" xfId="1526" xr:uid="{00000000-0005-0000-0000-0000F2090000}"/>
    <cellStyle name="Normal 4 2 6 3 3" xfId="1527" xr:uid="{00000000-0005-0000-0000-0000F3090000}"/>
    <cellStyle name="Normal 4 2 6 3 4" xfId="1528" xr:uid="{00000000-0005-0000-0000-0000F4090000}"/>
    <cellStyle name="Normal 4 2 6 3 5" xfId="1529" xr:uid="{00000000-0005-0000-0000-0000F5090000}"/>
    <cellStyle name="Normal 4 2 6 3 6" xfId="1530" xr:uid="{00000000-0005-0000-0000-0000F6090000}"/>
    <cellStyle name="Normal 4 2 6 3 7" xfId="1531" xr:uid="{00000000-0005-0000-0000-0000F7090000}"/>
    <cellStyle name="Normal 4 2 6 3 8" xfId="1532" xr:uid="{00000000-0005-0000-0000-0000F8090000}"/>
    <cellStyle name="Normal 4 2 6 3 9" xfId="1533" xr:uid="{00000000-0005-0000-0000-0000F9090000}"/>
    <cellStyle name="Normal 4 2 6 3_2012 TEP Rates (3)" xfId="3702" xr:uid="{00000000-0005-0000-0000-0000FA090000}"/>
    <cellStyle name="Normal 4 2 6 4" xfId="1534" xr:uid="{00000000-0005-0000-0000-0000FB090000}"/>
    <cellStyle name="Normal 4 2 6 5" xfId="1535" xr:uid="{00000000-0005-0000-0000-0000FC090000}"/>
    <cellStyle name="Normal 4 2 6 6" xfId="1536" xr:uid="{00000000-0005-0000-0000-0000FD090000}"/>
    <cellStyle name="Normal 4 2 6 7" xfId="1537" xr:uid="{00000000-0005-0000-0000-0000FE090000}"/>
    <cellStyle name="Normal 4 2 6 8" xfId="1538" xr:uid="{00000000-0005-0000-0000-0000FF090000}"/>
    <cellStyle name="Normal 4 2 6 9" xfId="1539" xr:uid="{00000000-0005-0000-0000-0000000A0000}"/>
    <cellStyle name="Normal 4 2 6_2012 TEP Rates (3)" xfId="3703" xr:uid="{00000000-0005-0000-0000-0000010A0000}"/>
    <cellStyle name="Normal 4 2 7" xfId="1540" xr:uid="{00000000-0005-0000-0000-0000020A0000}"/>
    <cellStyle name="Normal 4 2 7 10" xfId="1541" xr:uid="{00000000-0005-0000-0000-0000030A0000}"/>
    <cellStyle name="Normal 4 2 7 11" xfId="1542" xr:uid="{00000000-0005-0000-0000-0000040A0000}"/>
    <cellStyle name="Normal 4 2 7 12" xfId="1543" xr:uid="{00000000-0005-0000-0000-0000050A0000}"/>
    <cellStyle name="Normal 4 2 7 13" xfId="1544" xr:uid="{00000000-0005-0000-0000-0000060A0000}"/>
    <cellStyle name="Normal 4 2 7 14" xfId="1545" xr:uid="{00000000-0005-0000-0000-0000070A0000}"/>
    <cellStyle name="Normal 4 2 7 15" xfId="1546" xr:uid="{00000000-0005-0000-0000-0000080A0000}"/>
    <cellStyle name="Normal 4 2 7 16" xfId="1547" xr:uid="{00000000-0005-0000-0000-0000090A0000}"/>
    <cellStyle name="Normal 4 2 7 17" xfId="1548" xr:uid="{00000000-0005-0000-0000-00000A0A0000}"/>
    <cellStyle name="Normal 4 2 7 18" xfId="1549" xr:uid="{00000000-0005-0000-0000-00000B0A0000}"/>
    <cellStyle name="Normal 4 2 7 2" xfId="1550" xr:uid="{00000000-0005-0000-0000-00000C0A0000}"/>
    <cellStyle name="Normal 4 2 7 3" xfId="1551" xr:uid="{00000000-0005-0000-0000-00000D0A0000}"/>
    <cellStyle name="Normal 4 2 7 4" xfId="1552" xr:uid="{00000000-0005-0000-0000-00000E0A0000}"/>
    <cellStyle name="Normal 4 2 7 5" xfId="1553" xr:uid="{00000000-0005-0000-0000-00000F0A0000}"/>
    <cellStyle name="Normal 4 2 7 6" xfId="1554" xr:uid="{00000000-0005-0000-0000-0000100A0000}"/>
    <cellStyle name="Normal 4 2 7 7" xfId="1555" xr:uid="{00000000-0005-0000-0000-0000110A0000}"/>
    <cellStyle name="Normal 4 2 7 8" xfId="1556" xr:uid="{00000000-0005-0000-0000-0000120A0000}"/>
    <cellStyle name="Normal 4 2 7 9" xfId="1557" xr:uid="{00000000-0005-0000-0000-0000130A0000}"/>
    <cellStyle name="Normal 4 2 7_2012 TEP Rates (3)" xfId="3704" xr:uid="{00000000-0005-0000-0000-0000140A0000}"/>
    <cellStyle name="Normal 4 2 8" xfId="1558" xr:uid="{00000000-0005-0000-0000-0000150A0000}"/>
    <cellStyle name="Normal 4 2 8 10" xfId="1559" xr:uid="{00000000-0005-0000-0000-0000160A0000}"/>
    <cellStyle name="Normal 4 2 8 11" xfId="1560" xr:uid="{00000000-0005-0000-0000-0000170A0000}"/>
    <cellStyle name="Normal 4 2 8 12" xfId="1561" xr:uid="{00000000-0005-0000-0000-0000180A0000}"/>
    <cellStyle name="Normal 4 2 8 13" xfId="1562" xr:uid="{00000000-0005-0000-0000-0000190A0000}"/>
    <cellStyle name="Normal 4 2 8 14" xfId="1563" xr:uid="{00000000-0005-0000-0000-00001A0A0000}"/>
    <cellStyle name="Normal 4 2 8 15" xfId="1564" xr:uid="{00000000-0005-0000-0000-00001B0A0000}"/>
    <cellStyle name="Normal 4 2 8 16" xfId="1565" xr:uid="{00000000-0005-0000-0000-00001C0A0000}"/>
    <cellStyle name="Normal 4 2 8 17" xfId="1566" xr:uid="{00000000-0005-0000-0000-00001D0A0000}"/>
    <cellStyle name="Normal 4 2 8 18" xfId="1567" xr:uid="{00000000-0005-0000-0000-00001E0A0000}"/>
    <cellStyle name="Normal 4 2 8 2" xfId="1568" xr:uid="{00000000-0005-0000-0000-00001F0A0000}"/>
    <cellStyle name="Normal 4 2 8 3" xfId="1569" xr:uid="{00000000-0005-0000-0000-0000200A0000}"/>
    <cellStyle name="Normal 4 2 8 4" xfId="1570" xr:uid="{00000000-0005-0000-0000-0000210A0000}"/>
    <cellStyle name="Normal 4 2 8 5" xfId="1571" xr:uid="{00000000-0005-0000-0000-0000220A0000}"/>
    <cellStyle name="Normal 4 2 8 6" xfId="1572" xr:uid="{00000000-0005-0000-0000-0000230A0000}"/>
    <cellStyle name="Normal 4 2 8 7" xfId="1573" xr:uid="{00000000-0005-0000-0000-0000240A0000}"/>
    <cellStyle name="Normal 4 2 8 8" xfId="1574" xr:uid="{00000000-0005-0000-0000-0000250A0000}"/>
    <cellStyle name="Normal 4 2 8 9" xfId="1575" xr:uid="{00000000-0005-0000-0000-0000260A0000}"/>
    <cellStyle name="Normal 4 2 8_2012 TEP Rates (3)" xfId="3705" xr:uid="{00000000-0005-0000-0000-0000270A0000}"/>
    <cellStyle name="Normal 4 2 9" xfId="1576" xr:uid="{00000000-0005-0000-0000-0000280A0000}"/>
    <cellStyle name="Normal 4 2 9 10" xfId="1577" xr:uid="{00000000-0005-0000-0000-0000290A0000}"/>
    <cellStyle name="Normal 4 2 9 11" xfId="1578" xr:uid="{00000000-0005-0000-0000-00002A0A0000}"/>
    <cellStyle name="Normal 4 2 9 12" xfId="1579" xr:uid="{00000000-0005-0000-0000-00002B0A0000}"/>
    <cellStyle name="Normal 4 2 9 13" xfId="1580" xr:uid="{00000000-0005-0000-0000-00002C0A0000}"/>
    <cellStyle name="Normal 4 2 9 14" xfId="1581" xr:uid="{00000000-0005-0000-0000-00002D0A0000}"/>
    <cellStyle name="Normal 4 2 9 15" xfId="1582" xr:uid="{00000000-0005-0000-0000-00002E0A0000}"/>
    <cellStyle name="Normal 4 2 9 16" xfId="1583" xr:uid="{00000000-0005-0000-0000-00002F0A0000}"/>
    <cellStyle name="Normal 4 2 9 17" xfId="1584" xr:uid="{00000000-0005-0000-0000-0000300A0000}"/>
    <cellStyle name="Normal 4 2 9 18" xfId="1585" xr:uid="{00000000-0005-0000-0000-0000310A0000}"/>
    <cellStyle name="Normal 4 2 9 19" xfId="1586" xr:uid="{00000000-0005-0000-0000-0000320A0000}"/>
    <cellStyle name="Normal 4 2 9 2" xfId="1587" xr:uid="{00000000-0005-0000-0000-0000330A0000}"/>
    <cellStyle name="Normal 4 2 9 20" xfId="1588" xr:uid="{00000000-0005-0000-0000-0000340A0000}"/>
    <cellStyle name="Normal 4 2 9 21" xfId="1589" xr:uid="{00000000-0005-0000-0000-0000350A0000}"/>
    <cellStyle name="Normal 4 2 9 3" xfId="1590" xr:uid="{00000000-0005-0000-0000-0000360A0000}"/>
    <cellStyle name="Normal 4 2 9 4" xfId="1591" xr:uid="{00000000-0005-0000-0000-0000370A0000}"/>
    <cellStyle name="Normal 4 2 9 5" xfId="1592" xr:uid="{00000000-0005-0000-0000-0000380A0000}"/>
    <cellStyle name="Normal 4 2 9 6" xfId="1593" xr:uid="{00000000-0005-0000-0000-0000390A0000}"/>
    <cellStyle name="Normal 4 2 9 7" xfId="1594" xr:uid="{00000000-0005-0000-0000-00003A0A0000}"/>
    <cellStyle name="Normal 4 2 9 8" xfId="1595" xr:uid="{00000000-0005-0000-0000-00003B0A0000}"/>
    <cellStyle name="Normal 4 2 9 9" xfId="1596" xr:uid="{00000000-0005-0000-0000-00003C0A0000}"/>
    <cellStyle name="Normal 4 2 9_2012 TEP Rates (3)" xfId="3706" xr:uid="{00000000-0005-0000-0000-00003D0A0000}"/>
    <cellStyle name="Normal 4 2_2012 TEP Rates (3)" xfId="3707" xr:uid="{00000000-0005-0000-0000-00003E0A0000}"/>
    <cellStyle name="Normal 4 20" xfId="1597" xr:uid="{00000000-0005-0000-0000-00003F0A0000}"/>
    <cellStyle name="Normal 4 21" xfId="1598" xr:uid="{00000000-0005-0000-0000-0000400A0000}"/>
    <cellStyle name="Normal 4 22" xfId="1599" xr:uid="{00000000-0005-0000-0000-0000410A0000}"/>
    <cellStyle name="Normal 4 23" xfId="1600" xr:uid="{00000000-0005-0000-0000-0000420A0000}"/>
    <cellStyle name="Normal 4 24" xfId="1601" xr:uid="{00000000-0005-0000-0000-0000430A0000}"/>
    <cellStyle name="Normal 4 25" xfId="1602" xr:uid="{00000000-0005-0000-0000-0000440A0000}"/>
    <cellStyle name="Normal 4 26" xfId="1603" xr:uid="{00000000-0005-0000-0000-0000450A0000}"/>
    <cellStyle name="Normal 4 27" xfId="1604" xr:uid="{00000000-0005-0000-0000-0000460A0000}"/>
    <cellStyle name="Normal 4 28" xfId="1605" xr:uid="{00000000-0005-0000-0000-0000470A0000}"/>
    <cellStyle name="Normal 4 29" xfId="1606" xr:uid="{00000000-0005-0000-0000-0000480A0000}"/>
    <cellStyle name="Normal 4 3" xfId="1607" xr:uid="{00000000-0005-0000-0000-0000490A0000}"/>
    <cellStyle name="Normal 4 3 10" xfId="1608" xr:uid="{00000000-0005-0000-0000-00004A0A0000}"/>
    <cellStyle name="Normal 4 3 11" xfId="1609" xr:uid="{00000000-0005-0000-0000-00004B0A0000}"/>
    <cellStyle name="Normal 4 3 12" xfId="1610" xr:uid="{00000000-0005-0000-0000-00004C0A0000}"/>
    <cellStyle name="Normal 4 3 13" xfId="1611" xr:uid="{00000000-0005-0000-0000-00004D0A0000}"/>
    <cellStyle name="Normal 4 3 14" xfId="1612" xr:uid="{00000000-0005-0000-0000-00004E0A0000}"/>
    <cellStyle name="Normal 4 3 15" xfId="1613" xr:uid="{00000000-0005-0000-0000-00004F0A0000}"/>
    <cellStyle name="Normal 4 3 16" xfId="1614" xr:uid="{00000000-0005-0000-0000-0000500A0000}"/>
    <cellStyle name="Normal 4 3 17" xfId="1615" xr:uid="{00000000-0005-0000-0000-0000510A0000}"/>
    <cellStyle name="Normal 4 3 18" xfId="1616" xr:uid="{00000000-0005-0000-0000-0000520A0000}"/>
    <cellStyle name="Normal 4 3 2" xfId="1617" xr:uid="{00000000-0005-0000-0000-0000530A0000}"/>
    <cellStyle name="Normal 4 3 3" xfId="1618" xr:uid="{00000000-0005-0000-0000-0000540A0000}"/>
    <cellStyle name="Normal 4 3 4" xfId="1619" xr:uid="{00000000-0005-0000-0000-0000550A0000}"/>
    <cellStyle name="Normal 4 3 5" xfId="1620" xr:uid="{00000000-0005-0000-0000-0000560A0000}"/>
    <cellStyle name="Normal 4 3 6" xfId="1621" xr:uid="{00000000-0005-0000-0000-0000570A0000}"/>
    <cellStyle name="Normal 4 3 7" xfId="1622" xr:uid="{00000000-0005-0000-0000-0000580A0000}"/>
    <cellStyle name="Normal 4 3 8" xfId="1623" xr:uid="{00000000-0005-0000-0000-0000590A0000}"/>
    <cellStyle name="Normal 4 3 9" xfId="1624" xr:uid="{00000000-0005-0000-0000-00005A0A0000}"/>
    <cellStyle name="Normal 4 3_2012 TEP Rates (3)" xfId="3708" xr:uid="{00000000-0005-0000-0000-00005B0A0000}"/>
    <cellStyle name="Normal 4 30" xfId="1625" xr:uid="{00000000-0005-0000-0000-00005C0A0000}"/>
    <cellStyle name="Normal 4 31" xfId="1626" xr:uid="{00000000-0005-0000-0000-00005D0A0000}"/>
    <cellStyle name="Normal 4 32" xfId="1627" xr:uid="{00000000-0005-0000-0000-00005E0A0000}"/>
    <cellStyle name="Normal 4 33" xfId="1628" xr:uid="{00000000-0005-0000-0000-00005F0A0000}"/>
    <cellStyle name="Normal 4 34" xfId="1629" xr:uid="{00000000-0005-0000-0000-0000600A0000}"/>
    <cellStyle name="Normal 4 35" xfId="1630" xr:uid="{00000000-0005-0000-0000-0000610A0000}"/>
    <cellStyle name="Normal 4 36" xfId="1631" xr:uid="{00000000-0005-0000-0000-0000620A0000}"/>
    <cellStyle name="Normal 4 37" xfId="1632" xr:uid="{00000000-0005-0000-0000-0000630A0000}"/>
    <cellStyle name="Normal 4 38" xfId="1633" xr:uid="{00000000-0005-0000-0000-0000640A0000}"/>
    <cellStyle name="Normal 4 39" xfId="1634" xr:uid="{00000000-0005-0000-0000-0000650A0000}"/>
    <cellStyle name="Normal 4 4" xfId="1635" xr:uid="{00000000-0005-0000-0000-0000660A0000}"/>
    <cellStyle name="Normal 4 4 10" xfId="1636" xr:uid="{00000000-0005-0000-0000-0000670A0000}"/>
    <cellStyle name="Normal 4 4 11" xfId="1637" xr:uid="{00000000-0005-0000-0000-0000680A0000}"/>
    <cellStyle name="Normal 4 4 12" xfId="1638" xr:uid="{00000000-0005-0000-0000-0000690A0000}"/>
    <cellStyle name="Normal 4 4 13" xfId="1639" xr:uid="{00000000-0005-0000-0000-00006A0A0000}"/>
    <cellStyle name="Normal 4 4 14" xfId="1640" xr:uid="{00000000-0005-0000-0000-00006B0A0000}"/>
    <cellStyle name="Normal 4 4 15" xfId="1641" xr:uid="{00000000-0005-0000-0000-00006C0A0000}"/>
    <cellStyle name="Normal 4 4 16" xfId="1642" xr:uid="{00000000-0005-0000-0000-00006D0A0000}"/>
    <cellStyle name="Normal 4 4 17" xfId="1643" xr:uid="{00000000-0005-0000-0000-00006E0A0000}"/>
    <cellStyle name="Normal 4 4 18" xfId="1644" xr:uid="{00000000-0005-0000-0000-00006F0A0000}"/>
    <cellStyle name="Normal 4 4 2" xfId="1645" xr:uid="{00000000-0005-0000-0000-0000700A0000}"/>
    <cellStyle name="Normal 4 4 3" xfId="1646" xr:uid="{00000000-0005-0000-0000-0000710A0000}"/>
    <cellStyle name="Normal 4 4 4" xfId="1647" xr:uid="{00000000-0005-0000-0000-0000720A0000}"/>
    <cellStyle name="Normal 4 4 5" xfId="1648" xr:uid="{00000000-0005-0000-0000-0000730A0000}"/>
    <cellStyle name="Normal 4 4 6" xfId="1649" xr:uid="{00000000-0005-0000-0000-0000740A0000}"/>
    <cellStyle name="Normal 4 4 7" xfId="1650" xr:uid="{00000000-0005-0000-0000-0000750A0000}"/>
    <cellStyle name="Normal 4 4 8" xfId="1651" xr:uid="{00000000-0005-0000-0000-0000760A0000}"/>
    <cellStyle name="Normal 4 4 9" xfId="1652" xr:uid="{00000000-0005-0000-0000-0000770A0000}"/>
    <cellStyle name="Normal 4 4_2012 TEP Rates (3)" xfId="3709" xr:uid="{00000000-0005-0000-0000-0000780A0000}"/>
    <cellStyle name="Normal 4 5" xfId="1653" xr:uid="{00000000-0005-0000-0000-0000790A0000}"/>
    <cellStyle name="Normal 4 5 2" xfId="1654" xr:uid="{00000000-0005-0000-0000-00007A0A0000}"/>
    <cellStyle name="Normal 4 5 2 10" xfId="1655" xr:uid="{00000000-0005-0000-0000-00007B0A0000}"/>
    <cellStyle name="Normal 4 5 2 11" xfId="1656" xr:uid="{00000000-0005-0000-0000-00007C0A0000}"/>
    <cellStyle name="Normal 4 5 2 12" xfId="1657" xr:uid="{00000000-0005-0000-0000-00007D0A0000}"/>
    <cellStyle name="Normal 4 5 2 13" xfId="1658" xr:uid="{00000000-0005-0000-0000-00007E0A0000}"/>
    <cellStyle name="Normal 4 5 2 14" xfId="1659" xr:uid="{00000000-0005-0000-0000-00007F0A0000}"/>
    <cellStyle name="Normal 4 5 2 15" xfId="1660" xr:uid="{00000000-0005-0000-0000-0000800A0000}"/>
    <cellStyle name="Normal 4 5 2 16" xfId="1661" xr:uid="{00000000-0005-0000-0000-0000810A0000}"/>
    <cellStyle name="Normal 4 5 2 17" xfId="1662" xr:uid="{00000000-0005-0000-0000-0000820A0000}"/>
    <cellStyle name="Normal 4 5 2 18" xfId="1663" xr:uid="{00000000-0005-0000-0000-0000830A0000}"/>
    <cellStyle name="Normal 4 5 2 19" xfId="1664" xr:uid="{00000000-0005-0000-0000-0000840A0000}"/>
    <cellStyle name="Normal 4 5 2 2" xfId="1665" xr:uid="{00000000-0005-0000-0000-0000850A0000}"/>
    <cellStyle name="Normal 4 5 2 2 2" xfId="1666" xr:uid="{00000000-0005-0000-0000-0000860A0000}"/>
    <cellStyle name="Normal 4 5 2 2 2 10" xfId="1667" xr:uid="{00000000-0005-0000-0000-0000870A0000}"/>
    <cellStyle name="Normal 4 5 2 2 2 11" xfId="1668" xr:uid="{00000000-0005-0000-0000-0000880A0000}"/>
    <cellStyle name="Normal 4 5 2 2 2 12" xfId="1669" xr:uid="{00000000-0005-0000-0000-0000890A0000}"/>
    <cellStyle name="Normal 4 5 2 2 2 13" xfId="1670" xr:uid="{00000000-0005-0000-0000-00008A0A0000}"/>
    <cellStyle name="Normal 4 5 2 2 2 14" xfId="1671" xr:uid="{00000000-0005-0000-0000-00008B0A0000}"/>
    <cellStyle name="Normal 4 5 2 2 2 15" xfId="1672" xr:uid="{00000000-0005-0000-0000-00008C0A0000}"/>
    <cellStyle name="Normal 4 5 2 2 2 16" xfId="1673" xr:uid="{00000000-0005-0000-0000-00008D0A0000}"/>
    <cellStyle name="Normal 4 5 2 2 2 17" xfId="1674" xr:uid="{00000000-0005-0000-0000-00008E0A0000}"/>
    <cellStyle name="Normal 4 5 2 2 2 18" xfId="1675" xr:uid="{00000000-0005-0000-0000-00008F0A0000}"/>
    <cellStyle name="Normal 4 5 2 2 2 19" xfId="1676" xr:uid="{00000000-0005-0000-0000-0000900A0000}"/>
    <cellStyle name="Normal 4 5 2 2 2 2" xfId="1677" xr:uid="{00000000-0005-0000-0000-0000910A0000}"/>
    <cellStyle name="Normal 4 5 2 2 2 20" xfId="1678" xr:uid="{00000000-0005-0000-0000-0000920A0000}"/>
    <cellStyle name="Normal 4 5 2 2 2 21" xfId="1679" xr:uid="{00000000-0005-0000-0000-0000930A0000}"/>
    <cellStyle name="Normal 4 5 2 2 2 3" xfId="1680" xr:uid="{00000000-0005-0000-0000-0000940A0000}"/>
    <cellStyle name="Normal 4 5 2 2 2 4" xfId="1681" xr:uid="{00000000-0005-0000-0000-0000950A0000}"/>
    <cellStyle name="Normal 4 5 2 2 2 5" xfId="1682" xr:uid="{00000000-0005-0000-0000-0000960A0000}"/>
    <cellStyle name="Normal 4 5 2 2 2 6" xfId="1683" xr:uid="{00000000-0005-0000-0000-0000970A0000}"/>
    <cellStyle name="Normal 4 5 2 2 2 7" xfId="1684" xr:uid="{00000000-0005-0000-0000-0000980A0000}"/>
    <cellStyle name="Normal 4 5 2 2 2 8" xfId="1685" xr:uid="{00000000-0005-0000-0000-0000990A0000}"/>
    <cellStyle name="Normal 4 5 2 2 2 9" xfId="1686" xr:uid="{00000000-0005-0000-0000-00009A0A0000}"/>
    <cellStyle name="Normal 4 5 2 2 2_2012 TEP Rates (3)" xfId="3710" xr:uid="{00000000-0005-0000-0000-00009B0A0000}"/>
    <cellStyle name="Normal 4 5 2 2 3" xfId="1687" xr:uid="{00000000-0005-0000-0000-00009C0A0000}"/>
    <cellStyle name="Normal 4 5 2 2 4" xfId="1688" xr:uid="{00000000-0005-0000-0000-00009D0A0000}"/>
    <cellStyle name="Normal 4 5 2 2 4 10" xfId="1689" xr:uid="{00000000-0005-0000-0000-00009E0A0000}"/>
    <cellStyle name="Normal 4 5 2 2 4 11" xfId="1690" xr:uid="{00000000-0005-0000-0000-00009F0A0000}"/>
    <cellStyle name="Normal 4 5 2 2 4 12" xfId="1691" xr:uid="{00000000-0005-0000-0000-0000A00A0000}"/>
    <cellStyle name="Normal 4 5 2 2 4 13" xfId="1692" xr:uid="{00000000-0005-0000-0000-0000A10A0000}"/>
    <cellStyle name="Normal 4 5 2 2 4 14" xfId="1693" xr:uid="{00000000-0005-0000-0000-0000A20A0000}"/>
    <cellStyle name="Normal 4 5 2 2 4 15" xfId="1694" xr:uid="{00000000-0005-0000-0000-0000A30A0000}"/>
    <cellStyle name="Normal 4 5 2 2 4 16" xfId="1695" xr:uid="{00000000-0005-0000-0000-0000A40A0000}"/>
    <cellStyle name="Normal 4 5 2 2 4 17" xfId="1696" xr:uid="{00000000-0005-0000-0000-0000A50A0000}"/>
    <cellStyle name="Normal 4 5 2 2 4 18" xfId="1697" xr:uid="{00000000-0005-0000-0000-0000A60A0000}"/>
    <cellStyle name="Normal 4 5 2 2 4 2" xfId="1698" xr:uid="{00000000-0005-0000-0000-0000A70A0000}"/>
    <cellStyle name="Normal 4 5 2 2 4 3" xfId="1699" xr:uid="{00000000-0005-0000-0000-0000A80A0000}"/>
    <cellStyle name="Normal 4 5 2 2 4 4" xfId="1700" xr:uid="{00000000-0005-0000-0000-0000A90A0000}"/>
    <cellStyle name="Normal 4 5 2 2 4 5" xfId="1701" xr:uid="{00000000-0005-0000-0000-0000AA0A0000}"/>
    <cellStyle name="Normal 4 5 2 2 4 6" xfId="1702" xr:uid="{00000000-0005-0000-0000-0000AB0A0000}"/>
    <cellStyle name="Normal 4 5 2 2 4 7" xfId="1703" xr:uid="{00000000-0005-0000-0000-0000AC0A0000}"/>
    <cellStyle name="Normal 4 5 2 2 4 8" xfId="1704" xr:uid="{00000000-0005-0000-0000-0000AD0A0000}"/>
    <cellStyle name="Normal 4 5 2 2 4 9" xfId="1705" xr:uid="{00000000-0005-0000-0000-0000AE0A0000}"/>
    <cellStyle name="Normal 4 5 2 2 4_2012 TEP Rates (3)" xfId="3711" xr:uid="{00000000-0005-0000-0000-0000AF0A0000}"/>
    <cellStyle name="Normal 4 5 2 2 5" xfId="1706" xr:uid="{00000000-0005-0000-0000-0000B00A0000}"/>
    <cellStyle name="Normal 4 5 2 2 5 10" xfId="1707" xr:uid="{00000000-0005-0000-0000-0000B10A0000}"/>
    <cellStyle name="Normal 4 5 2 2 5 11" xfId="1708" xr:uid="{00000000-0005-0000-0000-0000B20A0000}"/>
    <cellStyle name="Normal 4 5 2 2 5 12" xfId="1709" xr:uid="{00000000-0005-0000-0000-0000B30A0000}"/>
    <cellStyle name="Normal 4 5 2 2 5 13" xfId="1710" xr:uid="{00000000-0005-0000-0000-0000B40A0000}"/>
    <cellStyle name="Normal 4 5 2 2 5 14" xfId="1711" xr:uid="{00000000-0005-0000-0000-0000B50A0000}"/>
    <cellStyle name="Normal 4 5 2 2 5 15" xfId="1712" xr:uid="{00000000-0005-0000-0000-0000B60A0000}"/>
    <cellStyle name="Normal 4 5 2 2 5 16" xfId="1713" xr:uid="{00000000-0005-0000-0000-0000B70A0000}"/>
    <cellStyle name="Normal 4 5 2 2 5 17" xfId="1714" xr:uid="{00000000-0005-0000-0000-0000B80A0000}"/>
    <cellStyle name="Normal 4 5 2 2 5 18" xfId="1715" xr:uid="{00000000-0005-0000-0000-0000B90A0000}"/>
    <cellStyle name="Normal 4 5 2 2 5 2" xfId="1716" xr:uid="{00000000-0005-0000-0000-0000BA0A0000}"/>
    <cellStyle name="Normal 4 5 2 2 5 3" xfId="1717" xr:uid="{00000000-0005-0000-0000-0000BB0A0000}"/>
    <cellStyle name="Normal 4 5 2 2 5 4" xfId="1718" xr:uid="{00000000-0005-0000-0000-0000BC0A0000}"/>
    <cellStyle name="Normal 4 5 2 2 5 5" xfId="1719" xr:uid="{00000000-0005-0000-0000-0000BD0A0000}"/>
    <cellStyle name="Normal 4 5 2 2 5 6" xfId="1720" xr:uid="{00000000-0005-0000-0000-0000BE0A0000}"/>
    <cellStyle name="Normal 4 5 2 2 5 7" xfId="1721" xr:uid="{00000000-0005-0000-0000-0000BF0A0000}"/>
    <cellStyle name="Normal 4 5 2 2 5 8" xfId="1722" xr:uid="{00000000-0005-0000-0000-0000C00A0000}"/>
    <cellStyle name="Normal 4 5 2 2 5 9" xfId="1723" xr:uid="{00000000-0005-0000-0000-0000C10A0000}"/>
    <cellStyle name="Normal 4 5 2 2 5_2012 TEP Rates (3)" xfId="3712" xr:uid="{00000000-0005-0000-0000-0000C20A0000}"/>
    <cellStyle name="Normal 4 5 2 2_2012 TEP Rates (3)" xfId="3713" xr:uid="{00000000-0005-0000-0000-0000C30A0000}"/>
    <cellStyle name="Normal 4 5 2 20" xfId="1724" xr:uid="{00000000-0005-0000-0000-0000C40A0000}"/>
    <cellStyle name="Normal 4 5 2 21" xfId="1725" xr:uid="{00000000-0005-0000-0000-0000C50A0000}"/>
    <cellStyle name="Normal 4 5 2 22" xfId="1726" xr:uid="{00000000-0005-0000-0000-0000C60A0000}"/>
    <cellStyle name="Normal 4 5 2 23" xfId="1727" xr:uid="{00000000-0005-0000-0000-0000C70A0000}"/>
    <cellStyle name="Normal 4 5 2 24" xfId="1728" xr:uid="{00000000-0005-0000-0000-0000C80A0000}"/>
    <cellStyle name="Normal 4 5 2 25" xfId="1729" xr:uid="{00000000-0005-0000-0000-0000C90A0000}"/>
    <cellStyle name="Normal 4 5 2 3" xfId="1730" xr:uid="{00000000-0005-0000-0000-0000CA0A0000}"/>
    <cellStyle name="Normal 4 5 2 4" xfId="1731" xr:uid="{00000000-0005-0000-0000-0000CB0A0000}"/>
    <cellStyle name="Normal 4 5 2 5" xfId="1732" xr:uid="{00000000-0005-0000-0000-0000CC0A0000}"/>
    <cellStyle name="Normal 4 5 2 6" xfId="1733" xr:uid="{00000000-0005-0000-0000-0000CD0A0000}"/>
    <cellStyle name="Normal 4 5 2 6 2" xfId="1734" xr:uid="{00000000-0005-0000-0000-0000CE0A0000}"/>
    <cellStyle name="Normal 4 5 2 6 2 10" xfId="1735" xr:uid="{00000000-0005-0000-0000-0000CF0A0000}"/>
    <cellStyle name="Normal 4 5 2 6 2 11" xfId="1736" xr:uid="{00000000-0005-0000-0000-0000D00A0000}"/>
    <cellStyle name="Normal 4 5 2 6 2 12" xfId="1737" xr:uid="{00000000-0005-0000-0000-0000D10A0000}"/>
    <cellStyle name="Normal 4 5 2 6 2 13" xfId="1738" xr:uid="{00000000-0005-0000-0000-0000D20A0000}"/>
    <cellStyle name="Normal 4 5 2 6 2 14" xfId="1739" xr:uid="{00000000-0005-0000-0000-0000D30A0000}"/>
    <cellStyle name="Normal 4 5 2 6 2 15" xfId="1740" xr:uid="{00000000-0005-0000-0000-0000D40A0000}"/>
    <cellStyle name="Normal 4 5 2 6 2 16" xfId="1741" xr:uid="{00000000-0005-0000-0000-0000D50A0000}"/>
    <cellStyle name="Normal 4 5 2 6 2 17" xfId="1742" xr:uid="{00000000-0005-0000-0000-0000D60A0000}"/>
    <cellStyle name="Normal 4 5 2 6 2 18" xfId="1743" xr:uid="{00000000-0005-0000-0000-0000D70A0000}"/>
    <cellStyle name="Normal 4 5 2 6 2 2" xfId="1744" xr:uid="{00000000-0005-0000-0000-0000D80A0000}"/>
    <cellStyle name="Normal 4 5 2 6 2 3" xfId="1745" xr:uid="{00000000-0005-0000-0000-0000D90A0000}"/>
    <cellStyle name="Normal 4 5 2 6 2 4" xfId="1746" xr:uid="{00000000-0005-0000-0000-0000DA0A0000}"/>
    <cellStyle name="Normal 4 5 2 6 2 5" xfId="1747" xr:uid="{00000000-0005-0000-0000-0000DB0A0000}"/>
    <cellStyle name="Normal 4 5 2 6 2 6" xfId="1748" xr:uid="{00000000-0005-0000-0000-0000DC0A0000}"/>
    <cellStyle name="Normal 4 5 2 6 2 7" xfId="1749" xr:uid="{00000000-0005-0000-0000-0000DD0A0000}"/>
    <cellStyle name="Normal 4 5 2 6 2 8" xfId="1750" xr:uid="{00000000-0005-0000-0000-0000DE0A0000}"/>
    <cellStyle name="Normal 4 5 2 6 2 9" xfId="1751" xr:uid="{00000000-0005-0000-0000-0000DF0A0000}"/>
    <cellStyle name="Normal 4 5 2 6 2_2012 TEP Rates (3)" xfId="3714" xr:uid="{00000000-0005-0000-0000-0000E00A0000}"/>
    <cellStyle name="Normal 4 5 2 6 3" xfId="1752" xr:uid="{00000000-0005-0000-0000-0000E10A0000}"/>
    <cellStyle name="Normal 4 5 2 6 3 10" xfId="1753" xr:uid="{00000000-0005-0000-0000-0000E20A0000}"/>
    <cellStyle name="Normal 4 5 2 6 3 11" xfId="1754" xr:uid="{00000000-0005-0000-0000-0000E30A0000}"/>
    <cellStyle name="Normal 4 5 2 6 3 12" xfId="1755" xr:uid="{00000000-0005-0000-0000-0000E40A0000}"/>
    <cellStyle name="Normal 4 5 2 6 3 13" xfId="1756" xr:uid="{00000000-0005-0000-0000-0000E50A0000}"/>
    <cellStyle name="Normal 4 5 2 6 3 14" xfId="1757" xr:uid="{00000000-0005-0000-0000-0000E60A0000}"/>
    <cellStyle name="Normal 4 5 2 6 3 15" xfId="1758" xr:uid="{00000000-0005-0000-0000-0000E70A0000}"/>
    <cellStyle name="Normal 4 5 2 6 3 16" xfId="1759" xr:uid="{00000000-0005-0000-0000-0000E80A0000}"/>
    <cellStyle name="Normal 4 5 2 6 3 17" xfId="1760" xr:uid="{00000000-0005-0000-0000-0000E90A0000}"/>
    <cellStyle name="Normal 4 5 2 6 3 18" xfId="1761" xr:uid="{00000000-0005-0000-0000-0000EA0A0000}"/>
    <cellStyle name="Normal 4 5 2 6 3 2" xfId="1762" xr:uid="{00000000-0005-0000-0000-0000EB0A0000}"/>
    <cellStyle name="Normal 4 5 2 6 3 3" xfId="1763" xr:uid="{00000000-0005-0000-0000-0000EC0A0000}"/>
    <cellStyle name="Normal 4 5 2 6 3 4" xfId="1764" xr:uid="{00000000-0005-0000-0000-0000ED0A0000}"/>
    <cellStyle name="Normal 4 5 2 6 3 5" xfId="1765" xr:uid="{00000000-0005-0000-0000-0000EE0A0000}"/>
    <cellStyle name="Normal 4 5 2 6 3 6" xfId="1766" xr:uid="{00000000-0005-0000-0000-0000EF0A0000}"/>
    <cellStyle name="Normal 4 5 2 6 3 7" xfId="1767" xr:uid="{00000000-0005-0000-0000-0000F00A0000}"/>
    <cellStyle name="Normal 4 5 2 6 3 8" xfId="1768" xr:uid="{00000000-0005-0000-0000-0000F10A0000}"/>
    <cellStyle name="Normal 4 5 2 6 3 9" xfId="1769" xr:uid="{00000000-0005-0000-0000-0000F20A0000}"/>
    <cellStyle name="Normal 4 5 2 6 3_2012 TEP Rates (3)" xfId="3715" xr:uid="{00000000-0005-0000-0000-0000F30A0000}"/>
    <cellStyle name="Normal 4 5 2 6 4" xfId="1770" xr:uid="{00000000-0005-0000-0000-0000F40A0000}"/>
    <cellStyle name="Normal 4 5 2 6 4 10" xfId="1771" xr:uid="{00000000-0005-0000-0000-0000F50A0000}"/>
    <cellStyle name="Normal 4 5 2 6 4 11" xfId="1772" xr:uid="{00000000-0005-0000-0000-0000F60A0000}"/>
    <cellStyle name="Normal 4 5 2 6 4 12" xfId="1773" xr:uid="{00000000-0005-0000-0000-0000F70A0000}"/>
    <cellStyle name="Normal 4 5 2 6 4 13" xfId="1774" xr:uid="{00000000-0005-0000-0000-0000F80A0000}"/>
    <cellStyle name="Normal 4 5 2 6 4 14" xfId="1775" xr:uid="{00000000-0005-0000-0000-0000F90A0000}"/>
    <cellStyle name="Normal 4 5 2 6 4 15" xfId="1776" xr:uid="{00000000-0005-0000-0000-0000FA0A0000}"/>
    <cellStyle name="Normal 4 5 2 6 4 16" xfId="1777" xr:uid="{00000000-0005-0000-0000-0000FB0A0000}"/>
    <cellStyle name="Normal 4 5 2 6 4 17" xfId="1778" xr:uid="{00000000-0005-0000-0000-0000FC0A0000}"/>
    <cellStyle name="Normal 4 5 2 6 4 18" xfId="1779" xr:uid="{00000000-0005-0000-0000-0000FD0A0000}"/>
    <cellStyle name="Normal 4 5 2 6 4 2" xfId="1780" xr:uid="{00000000-0005-0000-0000-0000FE0A0000}"/>
    <cellStyle name="Normal 4 5 2 6 4 3" xfId="1781" xr:uid="{00000000-0005-0000-0000-0000FF0A0000}"/>
    <cellStyle name="Normal 4 5 2 6 4 4" xfId="1782" xr:uid="{00000000-0005-0000-0000-0000000B0000}"/>
    <cellStyle name="Normal 4 5 2 6 4 5" xfId="1783" xr:uid="{00000000-0005-0000-0000-0000010B0000}"/>
    <cellStyle name="Normal 4 5 2 6 4 6" xfId="1784" xr:uid="{00000000-0005-0000-0000-0000020B0000}"/>
    <cellStyle name="Normal 4 5 2 6 4 7" xfId="1785" xr:uid="{00000000-0005-0000-0000-0000030B0000}"/>
    <cellStyle name="Normal 4 5 2 6 4 8" xfId="1786" xr:uid="{00000000-0005-0000-0000-0000040B0000}"/>
    <cellStyle name="Normal 4 5 2 6 4 9" xfId="1787" xr:uid="{00000000-0005-0000-0000-0000050B0000}"/>
    <cellStyle name="Normal 4 5 2 6 4_2012 TEP Rates (3)" xfId="3716" xr:uid="{00000000-0005-0000-0000-0000060B0000}"/>
    <cellStyle name="Normal 4 5 2 6_2012 TEP Rates (3)" xfId="3717" xr:uid="{00000000-0005-0000-0000-0000070B0000}"/>
    <cellStyle name="Normal 4 5 2 7" xfId="1788" xr:uid="{00000000-0005-0000-0000-0000080B0000}"/>
    <cellStyle name="Normal 4 5 2 8" xfId="1789" xr:uid="{00000000-0005-0000-0000-0000090B0000}"/>
    <cellStyle name="Normal 4 5 2 9" xfId="1790" xr:uid="{00000000-0005-0000-0000-00000A0B0000}"/>
    <cellStyle name="Normal 4 5 2_2012 TEP Rates (3)" xfId="3718" xr:uid="{00000000-0005-0000-0000-00000B0B0000}"/>
    <cellStyle name="Normal 4 5 3" xfId="1791" xr:uid="{00000000-0005-0000-0000-00000C0B0000}"/>
    <cellStyle name="Normal 4 5 4" xfId="1792" xr:uid="{00000000-0005-0000-0000-00000D0B0000}"/>
    <cellStyle name="Normal 4 5 4 10" xfId="1793" xr:uid="{00000000-0005-0000-0000-00000E0B0000}"/>
    <cellStyle name="Normal 4 5 4 11" xfId="1794" xr:uid="{00000000-0005-0000-0000-00000F0B0000}"/>
    <cellStyle name="Normal 4 5 4 12" xfId="1795" xr:uid="{00000000-0005-0000-0000-0000100B0000}"/>
    <cellStyle name="Normal 4 5 4 13" xfId="1796" xr:uid="{00000000-0005-0000-0000-0000110B0000}"/>
    <cellStyle name="Normal 4 5 4 14" xfId="1797" xr:uid="{00000000-0005-0000-0000-0000120B0000}"/>
    <cellStyle name="Normal 4 5 4 15" xfId="1798" xr:uid="{00000000-0005-0000-0000-0000130B0000}"/>
    <cellStyle name="Normal 4 5 4 16" xfId="1799" xr:uid="{00000000-0005-0000-0000-0000140B0000}"/>
    <cellStyle name="Normal 4 5 4 17" xfId="1800" xr:uid="{00000000-0005-0000-0000-0000150B0000}"/>
    <cellStyle name="Normal 4 5 4 18" xfId="1801" xr:uid="{00000000-0005-0000-0000-0000160B0000}"/>
    <cellStyle name="Normal 4 5 4 19" xfId="1802" xr:uid="{00000000-0005-0000-0000-0000170B0000}"/>
    <cellStyle name="Normal 4 5 4 2" xfId="1803" xr:uid="{00000000-0005-0000-0000-0000180B0000}"/>
    <cellStyle name="Normal 4 5 4 2 2" xfId="1804" xr:uid="{00000000-0005-0000-0000-0000190B0000}"/>
    <cellStyle name="Normal 4 5 4 2 2 10" xfId="1805" xr:uid="{00000000-0005-0000-0000-00001A0B0000}"/>
    <cellStyle name="Normal 4 5 4 2 2 11" xfId="1806" xr:uid="{00000000-0005-0000-0000-00001B0B0000}"/>
    <cellStyle name="Normal 4 5 4 2 2 12" xfId="1807" xr:uid="{00000000-0005-0000-0000-00001C0B0000}"/>
    <cellStyle name="Normal 4 5 4 2 2 13" xfId="1808" xr:uid="{00000000-0005-0000-0000-00001D0B0000}"/>
    <cellStyle name="Normal 4 5 4 2 2 14" xfId="1809" xr:uid="{00000000-0005-0000-0000-00001E0B0000}"/>
    <cellStyle name="Normal 4 5 4 2 2 15" xfId="1810" xr:uid="{00000000-0005-0000-0000-00001F0B0000}"/>
    <cellStyle name="Normal 4 5 4 2 2 16" xfId="1811" xr:uid="{00000000-0005-0000-0000-0000200B0000}"/>
    <cellStyle name="Normal 4 5 4 2 2 17" xfId="1812" xr:uid="{00000000-0005-0000-0000-0000210B0000}"/>
    <cellStyle name="Normal 4 5 4 2 2 18" xfId="1813" xr:uid="{00000000-0005-0000-0000-0000220B0000}"/>
    <cellStyle name="Normal 4 5 4 2 2 2" xfId="1814" xr:uid="{00000000-0005-0000-0000-0000230B0000}"/>
    <cellStyle name="Normal 4 5 4 2 2 3" xfId="1815" xr:uid="{00000000-0005-0000-0000-0000240B0000}"/>
    <cellStyle name="Normal 4 5 4 2 2 4" xfId="1816" xr:uid="{00000000-0005-0000-0000-0000250B0000}"/>
    <cellStyle name="Normal 4 5 4 2 2 5" xfId="1817" xr:uid="{00000000-0005-0000-0000-0000260B0000}"/>
    <cellStyle name="Normal 4 5 4 2 2 6" xfId="1818" xr:uid="{00000000-0005-0000-0000-0000270B0000}"/>
    <cellStyle name="Normal 4 5 4 2 2 7" xfId="1819" xr:uid="{00000000-0005-0000-0000-0000280B0000}"/>
    <cellStyle name="Normal 4 5 4 2 2 8" xfId="1820" xr:uid="{00000000-0005-0000-0000-0000290B0000}"/>
    <cellStyle name="Normal 4 5 4 2 2 9" xfId="1821" xr:uid="{00000000-0005-0000-0000-00002A0B0000}"/>
    <cellStyle name="Normal 4 5 4 2 2_2012 TEP Rates (3)" xfId="3719" xr:uid="{00000000-0005-0000-0000-00002B0B0000}"/>
    <cellStyle name="Normal 4 5 4 2 3" xfId="1822" xr:uid="{00000000-0005-0000-0000-00002C0B0000}"/>
    <cellStyle name="Normal 4 5 4 2 3 10" xfId="1823" xr:uid="{00000000-0005-0000-0000-00002D0B0000}"/>
    <cellStyle name="Normal 4 5 4 2 3 11" xfId="1824" xr:uid="{00000000-0005-0000-0000-00002E0B0000}"/>
    <cellStyle name="Normal 4 5 4 2 3 12" xfId="1825" xr:uid="{00000000-0005-0000-0000-00002F0B0000}"/>
    <cellStyle name="Normal 4 5 4 2 3 13" xfId="1826" xr:uid="{00000000-0005-0000-0000-0000300B0000}"/>
    <cellStyle name="Normal 4 5 4 2 3 14" xfId="1827" xr:uid="{00000000-0005-0000-0000-0000310B0000}"/>
    <cellStyle name="Normal 4 5 4 2 3 15" xfId="1828" xr:uid="{00000000-0005-0000-0000-0000320B0000}"/>
    <cellStyle name="Normal 4 5 4 2 3 16" xfId="1829" xr:uid="{00000000-0005-0000-0000-0000330B0000}"/>
    <cellStyle name="Normal 4 5 4 2 3 17" xfId="1830" xr:uid="{00000000-0005-0000-0000-0000340B0000}"/>
    <cellStyle name="Normal 4 5 4 2 3 18" xfId="1831" xr:uid="{00000000-0005-0000-0000-0000350B0000}"/>
    <cellStyle name="Normal 4 5 4 2 3 2" xfId="1832" xr:uid="{00000000-0005-0000-0000-0000360B0000}"/>
    <cellStyle name="Normal 4 5 4 2 3 3" xfId="1833" xr:uid="{00000000-0005-0000-0000-0000370B0000}"/>
    <cellStyle name="Normal 4 5 4 2 3 4" xfId="1834" xr:uid="{00000000-0005-0000-0000-0000380B0000}"/>
    <cellStyle name="Normal 4 5 4 2 3 5" xfId="1835" xr:uid="{00000000-0005-0000-0000-0000390B0000}"/>
    <cellStyle name="Normal 4 5 4 2 3 6" xfId="1836" xr:uid="{00000000-0005-0000-0000-00003A0B0000}"/>
    <cellStyle name="Normal 4 5 4 2 3 7" xfId="1837" xr:uid="{00000000-0005-0000-0000-00003B0B0000}"/>
    <cellStyle name="Normal 4 5 4 2 3 8" xfId="1838" xr:uid="{00000000-0005-0000-0000-00003C0B0000}"/>
    <cellStyle name="Normal 4 5 4 2 3 9" xfId="1839" xr:uid="{00000000-0005-0000-0000-00003D0B0000}"/>
    <cellStyle name="Normal 4 5 4 2 3_2012 TEP Rates (3)" xfId="3720" xr:uid="{00000000-0005-0000-0000-00003E0B0000}"/>
    <cellStyle name="Normal 4 5 4 2 4" xfId="1840" xr:uid="{00000000-0005-0000-0000-00003F0B0000}"/>
    <cellStyle name="Normal 4 5 4 2 4 10" xfId="1841" xr:uid="{00000000-0005-0000-0000-0000400B0000}"/>
    <cellStyle name="Normal 4 5 4 2 4 11" xfId="1842" xr:uid="{00000000-0005-0000-0000-0000410B0000}"/>
    <cellStyle name="Normal 4 5 4 2 4 12" xfId="1843" xr:uid="{00000000-0005-0000-0000-0000420B0000}"/>
    <cellStyle name="Normal 4 5 4 2 4 13" xfId="1844" xr:uid="{00000000-0005-0000-0000-0000430B0000}"/>
    <cellStyle name="Normal 4 5 4 2 4 14" xfId="1845" xr:uid="{00000000-0005-0000-0000-0000440B0000}"/>
    <cellStyle name="Normal 4 5 4 2 4 15" xfId="1846" xr:uid="{00000000-0005-0000-0000-0000450B0000}"/>
    <cellStyle name="Normal 4 5 4 2 4 16" xfId="1847" xr:uid="{00000000-0005-0000-0000-0000460B0000}"/>
    <cellStyle name="Normal 4 5 4 2 4 17" xfId="1848" xr:uid="{00000000-0005-0000-0000-0000470B0000}"/>
    <cellStyle name="Normal 4 5 4 2 4 18" xfId="1849" xr:uid="{00000000-0005-0000-0000-0000480B0000}"/>
    <cellStyle name="Normal 4 5 4 2 4 2" xfId="1850" xr:uid="{00000000-0005-0000-0000-0000490B0000}"/>
    <cellStyle name="Normal 4 5 4 2 4 3" xfId="1851" xr:uid="{00000000-0005-0000-0000-00004A0B0000}"/>
    <cellStyle name="Normal 4 5 4 2 4 4" xfId="1852" xr:uid="{00000000-0005-0000-0000-00004B0B0000}"/>
    <cellStyle name="Normal 4 5 4 2 4 5" xfId="1853" xr:uid="{00000000-0005-0000-0000-00004C0B0000}"/>
    <cellStyle name="Normal 4 5 4 2 4 6" xfId="1854" xr:uid="{00000000-0005-0000-0000-00004D0B0000}"/>
    <cellStyle name="Normal 4 5 4 2 4 7" xfId="1855" xr:uid="{00000000-0005-0000-0000-00004E0B0000}"/>
    <cellStyle name="Normal 4 5 4 2 4 8" xfId="1856" xr:uid="{00000000-0005-0000-0000-00004F0B0000}"/>
    <cellStyle name="Normal 4 5 4 2 4 9" xfId="1857" xr:uid="{00000000-0005-0000-0000-0000500B0000}"/>
    <cellStyle name="Normal 4 5 4 2 4_2012 TEP Rates (3)" xfId="3721" xr:uid="{00000000-0005-0000-0000-0000510B0000}"/>
    <cellStyle name="Normal 4 5 4 2_2012 TEP Rates (3)" xfId="3722" xr:uid="{00000000-0005-0000-0000-0000520B0000}"/>
    <cellStyle name="Normal 4 5 4 20" xfId="1858" xr:uid="{00000000-0005-0000-0000-0000530B0000}"/>
    <cellStyle name="Normal 4 5 4 21" xfId="1859" xr:uid="{00000000-0005-0000-0000-0000540B0000}"/>
    <cellStyle name="Normal 4 5 4 22" xfId="1860" xr:uid="{00000000-0005-0000-0000-0000550B0000}"/>
    <cellStyle name="Normal 4 5 4 3" xfId="1861" xr:uid="{00000000-0005-0000-0000-0000560B0000}"/>
    <cellStyle name="Normal 4 5 4 3 10" xfId="1862" xr:uid="{00000000-0005-0000-0000-0000570B0000}"/>
    <cellStyle name="Normal 4 5 4 3 11" xfId="1863" xr:uid="{00000000-0005-0000-0000-0000580B0000}"/>
    <cellStyle name="Normal 4 5 4 3 12" xfId="1864" xr:uid="{00000000-0005-0000-0000-0000590B0000}"/>
    <cellStyle name="Normal 4 5 4 3 13" xfId="1865" xr:uid="{00000000-0005-0000-0000-00005A0B0000}"/>
    <cellStyle name="Normal 4 5 4 3 14" xfId="1866" xr:uid="{00000000-0005-0000-0000-00005B0B0000}"/>
    <cellStyle name="Normal 4 5 4 3 15" xfId="1867" xr:uid="{00000000-0005-0000-0000-00005C0B0000}"/>
    <cellStyle name="Normal 4 5 4 3 16" xfId="1868" xr:uid="{00000000-0005-0000-0000-00005D0B0000}"/>
    <cellStyle name="Normal 4 5 4 3 17" xfId="1869" xr:uid="{00000000-0005-0000-0000-00005E0B0000}"/>
    <cellStyle name="Normal 4 5 4 3 18" xfId="1870" xr:uid="{00000000-0005-0000-0000-00005F0B0000}"/>
    <cellStyle name="Normal 4 5 4 3 2" xfId="1871" xr:uid="{00000000-0005-0000-0000-0000600B0000}"/>
    <cellStyle name="Normal 4 5 4 3 3" xfId="1872" xr:uid="{00000000-0005-0000-0000-0000610B0000}"/>
    <cellStyle name="Normal 4 5 4 3 4" xfId="1873" xr:uid="{00000000-0005-0000-0000-0000620B0000}"/>
    <cellStyle name="Normal 4 5 4 3 5" xfId="1874" xr:uid="{00000000-0005-0000-0000-0000630B0000}"/>
    <cellStyle name="Normal 4 5 4 3 6" xfId="1875" xr:uid="{00000000-0005-0000-0000-0000640B0000}"/>
    <cellStyle name="Normal 4 5 4 3 7" xfId="1876" xr:uid="{00000000-0005-0000-0000-0000650B0000}"/>
    <cellStyle name="Normal 4 5 4 3 8" xfId="1877" xr:uid="{00000000-0005-0000-0000-0000660B0000}"/>
    <cellStyle name="Normal 4 5 4 3 9" xfId="1878" xr:uid="{00000000-0005-0000-0000-0000670B0000}"/>
    <cellStyle name="Normal 4 5 4 3_2012 TEP Rates (3)" xfId="3723" xr:uid="{00000000-0005-0000-0000-0000680B0000}"/>
    <cellStyle name="Normal 4 5 4 4" xfId="1879" xr:uid="{00000000-0005-0000-0000-0000690B0000}"/>
    <cellStyle name="Normal 4 5 4 5" xfId="1880" xr:uid="{00000000-0005-0000-0000-00006A0B0000}"/>
    <cellStyle name="Normal 4 5 4 6" xfId="1881" xr:uid="{00000000-0005-0000-0000-00006B0B0000}"/>
    <cellStyle name="Normal 4 5 4 7" xfId="1882" xr:uid="{00000000-0005-0000-0000-00006C0B0000}"/>
    <cellStyle name="Normal 4 5 4 8" xfId="1883" xr:uid="{00000000-0005-0000-0000-00006D0B0000}"/>
    <cellStyle name="Normal 4 5 4 9" xfId="1884" xr:uid="{00000000-0005-0000-0000-00006E0B0000}"/>
    <cellStyle name="Normal 4 5 4_2012 TEP Rates (3)" xfId="3724" xr:uid="{00000000-0005-0000-0000-00006F0B0000}"/>
    <cellStyle name="Normal 4 5 5" xfId="1885" xr:uid="{00000000-0005-0000-0000-0000700B0000}"/>
    <cellStyle name="Normal 4 5 5 10" xfId="1886" xr:uid="{00000000-0005-0000-0000-0000710B0000}"/>
    <cellStyle name="Normal 4 5 5 11" xfId="1887" xr:uid="{00000000-0005-0000-0000-0000720B0000}"/>
    <cellStyle name="Normal 4 5 5 12" xfId="1888" xr:uid="{00000000-0005-0000-0000-0000730B0000}"/>
    <cellStyle name="Normal 4 5 5 13" xfId="1889" xr:uid="{00000000-0005-0000-0000-0000740B0000}"/>
    <cellStyle name="Normal 4 5 5 14" xfId="1890" xr:uid="{00000000-0005-0000-0000-0000750B0000}"/>
    <cellStyle name="Normal 4 5 5 15" xfId="1891" xr:uid="{00000000-0005-0000-0000-0000760B0000}"/>
    <cellStyle name="Normal 4 5 5 16" xfId="1892" xr:uid="{00000000-0005-0000-0000-0000770B0000}"/>
    <cellStyle name="Normal 4 5 5 17" xfId="1893" xr:uid="{00000000-0005-0000-0000-0000780B0000}"/>
    <cellStyle name="Normal 4 5 5 18" xfId="1894" xr:uid="{00000000-0005-0000-0000-0000790B0000}"/>
    <cellStyle name="Normal 4 5 5 2" xfId="1895" xr:uid="{00000000-0005-0000-0000-00007A0B0000}"/>
    <cellStyle name="Normal 4 5 5 3" xfId="1896" xr:uid="{00000000-0005-0000-0000-00007B0B0000}"/>
    <cellStyle name="Normal 4 5 5 4" xfId="1897" xr:uid="{00000000-0005-0000-0000-00007C0B0000}"/>
    <cellStyle name="Normal 4 5 5 5" xfId="1898" xr:uid="{00000000-0005-0000-0000-00007D0B0000}"/>
    <cellStyle name="Normal 4 5 5 6" xfId="1899" xr:uid="{00000000-0005-0000-0000-00007E0B0000}"/>
    <cellStyle name="Normal 4 5 5 7" xfId="1900" xr:uid="{00000000-0005-0000-0000-00007F0B0000}"/>
    <cellStyle name="Normal 4 5 5 8" xfId="1901" xr:uid="{00000000-0005-0000-0000-0000800B0000}"/>
    <cellStyle name="Normal 4 5 5 9" xfId="1902" xr:uid="{00000000-0005-0000-0000-0000810B0000}"/>
    <cellStyle name="Normal 4 5 5_2012 TEP Rates (3)" xfId="3725" xr:uid="{00000000-0005-0000-0000-0000820B0000}"/>
    <cellStyle name="Normal 4 5 6" xfId="1903" xr:uid="{00000000-0005-0000-0000-0000830B0000}"/>
    <cellStyle name="Normal 4 5 6 10" xfId="1904" xr:uid="{00000000-0005-0000-0000-0000840B0000}"/>
    <cellStyle name="Normal 4 5 6 11" xfId="1905" xr:uid="{00000000-0005-0000-0000-0000850B0000}"/>
    <cellStyle name="Normal 4 5 6 12" xfId="1906" xr:uid="{00000000-0005-0000-0000-0000860B0000}"/>
    <cellStyle name="Normal 4 5 6 13" xfId="1907" xr:uid="{00000000-0005-0000-0000-0000870B0000}"/>
    <cellStyle name="Normal 4 5 6 14" xfId="1908" xr:uid="{00000000-0005-0000-0000-0000880B0000}"/>
    <cellStyle name="Normal 4 5 6 15" xfId="1909" xr:uid="{00000000-0005-0000-0000-0000890B0000}"/>
    <cellStyle name="Normal 4 5 6 16" xfId="1910" xr:uid="{00000000-0005-0000-0000-00008A0B0000}"/>
    <cellStyle name="Normal 4 5 6 17" xfId="1911" xr:uid="{00000000-0005-0000-0000-00008B0B0000}"/>
    <cellStyle name="Normal 4 5 6 18" xfId="1912" xr:uid="{00000000-0005-0000-0000-00008C0B0000}"/>
    <cellStyle name="Normal 4 5 6 2" xfId="1913" xr:uid="{00000000-0005-0000-0000-00008D0B0000}"/>
    <cellStyle name="Normal 4 5 6 3" xfId="1914" xr:uid="{00000000-0005-0000-0000-00008E0B0000}"/>
    <cellStyle name="Normal 4 5 6 4" xfId="1915" xr:uid="{00000000-0005-0000-0000-00008F0B0000}"/>
    <cellStyle name="Normal 4 5 6 5" xfId="1916" xr:uid="{00000000-0005-0000-0000-0000900B0000}"/>
    <cellStyle name="Normal 4 5 6 6" xfId="1917" xr:uid="{00000000-0005-0000-0000-0000910B0000}"/>
    <cellStyle name="Normal 4 5 6 7" xfId="1918" xr:uid="{00000000-0005-0000-0000-0000920B0000}"/>
    <cellStyle name="Normal 4 5 6 8" xfId="1919" xr:uid="{00000000-0005-0000-0000-0000930B0000}"/>
    <cellStyle name="Normal 4 5 6 9" xfId="1920" xr:uid="{00000000-0005-0000-0000-0000940B0000}"/>
    <cellStyle name="Normal 4 5 6_2012 TEP Rates (3)" xfId="3726" xr:uid="{00000000-0005-0000-0000-0000950B0000}"/>
    <cellStyle name="Normal 4 5 7" xfId="1921" xr:uid="{00000000-0005-0000-0000-0000960B0000}"/>
    <cellStyle name="Normal 4 5 7 10" xfId="1922" xr:uid="{00000000-0005-0000-0000-0000970B0000}"/>
    <cellStyle name="Normal 4 5 7 11" xfId="1923" xr:uid="{00000000-0005-0000-0000-0000980B0000}"/>
    <cellStyle name="Normal 4 5 7 12" xfId="1924" xr:uid="{00000000-0005-0000-0000-0000990B0000}"/>
    <cellStyle name="Normal 4 5 7 13" xfId="1925" xr:uid="{00000000-0005-0000-0000-00009A0B0000}"/>
    <cellStyle name="Normal 4 5 7 14" xfId="1926" xr:uid="{00000000-0005-0000-0000-00009B0B0000}"/>
    <cellStyle name="Normal 4 5 7 15" xfId="1927" xr:uid="{00000000-0005-0000-0000-00009C0B0000}"/>
    <cellStyle name="Normal 4 5 7 16" xfId="1928" xr:uid="{00000000-0005-0000-0000-00009D0B0000}"/>
    <cellStyle name="Normal 4 5 7 17" xfId="1929" xr:uid="{00000000-0005-0000-0000-00009E0B0000}"/>
    <cellStyle name="Normal 4 5 7 18" xfId="1930" xr:uid="{00000000-0005-0000-0000-00009F0B0000}"/>
    <cellStyle name="Normal 4 5 7 19" xfId="1931" xr:uid="{00000000-0005-0000-0000-0000A00B0000}"/>
    <cellStyle name="Normal 4 5 7 2" xfId="1932" xr:uid="{00000000-0005-0000-0000-0000A10B0000}"/>
    <cellStyle name="Normal 4 5 7 20" xfId="1933" xr:uid="{00000000-0005-0000-0000-0000A20B0000}"/>
    <cellStyle name="Normal 4 5 7 21" xfId="1934" xr:uid="{00000000-0005-0000-0000-0000A30B0000}"/>
    <cellStyle name="Normal 4 5 7 3" xfId="1935" xr:uid="{00000000-0005-0000-0000-0000A40B0000}"/>
    <cellStyle name="Normal 4 5 7 4" xfId="1936" xr:uid="{00000000-0005-0000-0000-0000A50B0000}"/>
    <cellStyle name="Normal 4 5 7 5" xfId="1937" xr:uid="{00000000-0005-0000-0000-0000A60B0000}"/>
    <cellStyle name="Normal 4 5 7 6" xfId="1938" xr:uid="{00000000-0005-0000-0000-0000A70B0000}"/>
    <cellStyle name="Normal 4 5 7 7" xfId="1939" xr:uid="{00000000-0005-0000-0000-0000A80B0000}"/>
    <cellStyle name="Normal 4 5 7 8" xfId="1940" xr:uid="{00000000-0005-0000-0000-0000A90B0000}"/>
    <cellStyle name="Normal 4 5 7 9" xfId="1941" xr:uid="{00000000-0005-0000-0000-0000AA0B0000}"/>
    <cellStyle name="Normal 4 5 7_2012 TEP Rates (3)" xfId="3727" xr:uid="{00000000-0005-0000-0000-0000AB0B0000}"/>
    <cellStyle name="Normal 4 5 8" xfId="1942" xr:uid="{00000000-0005-0000-0000-0000AC0B0000}"/>
    <cellStyle name="Normal 4 5 8 10" xfId="1943" xr:uid="{00000000-0005-0000-0000-0000AD0B0000}"/>
    <cellStyle name="Normal 4 5 8 11" xfId="1944" xr:uid="{00000000-0005-0000-0000-0000AE0B0000}"/>
    <cellStyle name="Normal 4 5 8 12" xfId="1945" xr:uid="{00000000-0005-0000-0000-0000AF0B0000}"/>
    <cellStyle name="Normal 4 5 8 13" xfId="1946" xr:uid="{00000000-0005-0000-0000-0000B00B0000}"/>
    <cellStyle name="Normal 4 5 8 14" xfId="1947" xr:uid="{00000000-0005-0000-0000-0000B10B0000}"/>
    <cellStyle name="Normal 4 5 8 15" xfId="1948" xr:uid="{00000000-0005-0000-0000-0000B20B0000}"/>
    <cellStyle name="Normal 4 5 8 16" xfId="1949" xr:uid="{00000000-0005-0000-0000-0000B30B0000}"/>
    <cellStyle name="Normal 4 5 8 17" xfId="1950" xr:uid="{00000000-0005-0000-0000-0000B40B0000}"/>
    <cellStyle name="Normal 4 5 8 18" xfId="1951" xr:uid="{00000000-0005-0000-0000-0000B50B0000}"/>
    <cellStyle name="Normal 4 5 8 2" xfId="1952" xr:uid="{00000000-0005-0000-0000-0000B60B0000}"/>
    <cellStyle name="Normal 4 5 8 3" xfId="1953" xr:uid="{00000000-0005-0000-0000-0000B70B0000}"/>
    <cellStyle name="Normal 4 5 8 4" xfId="1954" xr:uid="{00000000-0005-0000-0000-0000B80B0000}"/>
    <cellStyle name="Normal 4 5 8 5" xfId="1955" xr:uid="{00000000-0005-0000-0000-0000B90B0000}"/>
    <cellStyle name="Normal 4 5 8 6" xfId="1956" xr:uid="{00000000-0005-0000-0000-0000BA0B0000}"/>
    <cellStyle name="Normal 4 5 8 7" xfId="1957" xr:uid="{00000000-0005-0000-0000-0000BB0B0000}"/>
    <cellStyle name="Normal 4 5 8 8" xfId="1958" xr:uid="{00000000-0005-0000-0000-0000BC0B0000}"/>
    <cellStyle name="Normal 4 5 8 9" xfId="1959" xr:uid="{00000000-0005-0000-0000-0000BD0B0000}"/>
    <cellStyle name="Normal 4 5 8_2012 TEP Rates (3)" xfId="3728" xr:uid="{00000000-0005-0000-0000-0000BE0B0000}"/>
    <cellStyle name="Normal 4 5 9" xfId="1960" xr:uid="{00000000-0005-0000-0000-0000BF0B0000}"/>
    <cellStyle name="Normal 4 5 9 10" xfId="1961" xr:uid="{00000000-0005-0000-0000-0000C00B0000}"/>
    <cellStyle name="Normal 4 5 9 11" xfId="1962" xr:uid="{00000000-0005-0000-0000-0000C10B0000}"/>
    <cellStyle name="Normal 4 5 9 12" xfId="1963" xr:uid="{00000000-0005-0000-0000-0000C20B0000}"/>
    <cellStyle name="Normal 4 5 9 13" xfId="1964" xr:uid="{00000000-0005-0000-0000-0000C30B0000}"/>
    <cellStyle name="Normal 4 5 9 14" xfId="1965" xr:uid="{00000000-0005-0000-0000-0000C40B0000}"/>
    <cellStyle name="Normal 4 5 9 15" xfId="1966" xr:uid="{00000000-0005-0000-0000-0000C50B0000}"/>
    <cellStyle name="Normal 4 5 9 16" xfId="1967" xr:uid="{00000000-0005-0000-0000-0000C60B0000}"/>
    <cellStyle name="Normal 4 5 9 17" xfId="1968" xr:uid="{00000000-0005-0000-0000-0000C70B0000}"/>
    <cellStyle name="Normal 4 5 9 18" xfId="1969" xr:uid="{00000000-0005-0000-0000-0000C80B0000}"/>
    <cellStyle name="Normal 4 5 9 2" xfId="1970" xr:uid="{00000000-0005-0000-0000-0000C90B0000}"/>
    <cellStyle name="Normal 4 5 9 3" xfId="1971" xr:uid="{00000000-0005-0000-0000-0000CA0B0000}"/>
    <cellStyle name="Normal 4 5 9 4" xfId="1972" xr:uid="{00000000-0005-0000-0000-0000CB0B0000}"/>
    <cellStyle name="Normal 4 5 9 5" xfId="1973" xr:uid="{00000000-0005-0000-0000-0000CC0B0000}"/>
    <cellStyle name="Normal 4 5 9 6" xfId="1974" xr:uid="{00000000-0005-0000-0000-0000CD0B0000}"/>
    <cellStyle name="Normal 4 5 9 7" xfId="1975" xr:uid="{00000000-0005-0000-0000-0000CE0B0000}"/>
    <cellStyle name="Normal 4 5 9 8" xfId="1976" xr:uid="{00000000-0005-0000-0000-0000CF0B0000}"/>
    <cellStyle name="Normal 4 5 9 9" xfId="1977" xr:uid="{00000000-0005-0000-0000-0000D00B0000}"/>
    <cellStyle name="Normal 4 5 9_2012 TEP Rates (3)" xfId="3729" xr:uid="{00000000-0005-0000-0000-0000D10B0000}"/>
    <cellStyle name="Normal 4 5_2012 TEP Rates (3)" xfId="3730" xr:uid="{00000000-0005-0000-0000-0000D20B0000}"/>
    <cellStyle name="Normal 4 6" xfId="1978" xr:uid="{00000000-0005-0000-0000-0000D30B0000}"/>
    <cellStyle name="Normal 4 7" xfId="1979" xr:uid="{00000000-0005-0000-0000-0000D40B0000}"/>
    <cellStyle name="Normal 4 7 10" xfId="1980" xr:uid="{00000000-0005-0000-0000-0000D50B0000}"/>
    <cellStyle name="Normal 4 7 11" xfId="1981" xr:uid="{00000000-0005-0000-0000-0000D60B0000}"/>
    <cellStyle name="Normal 4 7 12" xfId="1982" xr:uid="{00000000-0005-0000-0000-0000D70B0000}"/>
    <cellStyle name="Normal 4 7 13" xfId="1983" xr:uid="{00000000-0005-0000-0000-0000D80B0000}"/>
    <cellStyle name="Normal 4 7 14" xfId="1984" xr:uid="{00000000-0005-0000-0000-0000D90B0000}"/>
    <cellStyle name="Normal 4 7 15" xfId="1985" xr:uid="{00000000-0005-0000-0000-0000DA0B0000}"/>
    <cellStyle name="Normal 4 7 16" xfId="1986" xr:uid="{00000000-0005-0000-0000-0000DB0B0000}"/>
    <cellStyle name="Normal 4 7 17" xfId="1987" xr:uid="{00000000-0005-0000-0000-0000DC0B0000}"/>
    <cellStyle name="Normal 4 7 18" xfId="1988" xr:uid="{00000000-0005-0000-0000-0000DD0B0000}"/>
    <cellStyle name="Normal 4 7 2" xfId="1989" xr:uid="{00000000-0005-0000-0000-0000DE0B0000}"/>
    <cellStyle name="Normal 4 7 3" xfId="1990" xr:uid="{00000000-0005-0000-0000-0000DF0B0000}"/>
    <cellStyle name="Normal 4 7 4" xfId="1991" xr:uid="{00000000-0005-0000-0000-0000E00B0000}"/>
    <cellStyle name="Normal 4 7 5" xfId="1992" xr:uid="{00000000-0005-0000-0000-0000E10B0000}"/>
    <cellStyle name="Normal 4 7 6" xfId="1993" xr:uid="{00000000-0005-0000-0000-0000E20B0000}"/>
    <cellStyle name="Normal 4 7 7" xfId="1994" xr:uid="{00000000-0005-0000-0000-0000E30B0000}"/>
    <cellStyle name="Normal 4 7 8" xfId="1995" xr:uid="{00000000-0005-0000-0000-0000E40B0000}"/>
    <cellStyle name="Normal 4 7 9" xfId="1996" xr:uid="{00000000-0005-0000-0000-0000E50B0000}"/>
    <cellStyle name="Normal 4 7_2012 TEP Rates (3)" xfId="3731" xr:uid="{00000000-0005-0000-0000-0000E60B0000}"/>
    <cellStyle name="Normal 4 8" xfId="1997" xr:uid="{00000000-0005-0000-0000-0000E70B0000}"/>
    <cellStyle name="Normal 4 8 10" xfId="1998" xr:uid="{00000000-0005-0000-0000-0000E80B0000}"/>
    <cellStyle name="Normal 4 8 11" xfId="1999" xr:uid="{00000000-0005-0000-0000-0000E90B0000}"/>
    <cellStyle name="Normal 4 8 12" xfId="2000" xr:uid="{00000000-0005-0000-0000-0000EA0B0000}"/>
    <cellStyle name="Normal 4 8 13" xfId="2001" xr:uid="{00000000-0005-0000-0000-0000EB0B0000}"/>
    <cellStyle name="Normal 4 8 14" xfId="2002" xr:uid="{00000000-0005-0000-0000-0000EC0B0000}"/>
    <cellStyle name="Normal 4 8 15" xfId="2003" xr:uid="{00000000-0005-0000-0000-0000ED0B0000}"/>
    <cellStyle name="Normal 4 8 16" xfId="2004" xr:uid="{00000000-0005-0000-0000-0000EE0B0000}"/>
    <cellStyle name="Normal 4 8 17" xfId="2005" xr:uid="{00000000-0005-0000-0000-0000EF0B0000}"/>
    <cellStyle name="Normal 4 8 18" xfId="2006" xr:uid="{00000000-0005-0000-0000-0000F00B0000}"/>
    <cellStyle name="Normal 4 8 2" xfId="2007" xr:uid="{00000000-0005-0000-0000-0000F10B0000}"/>
    <cellStyle name="Normal 4 8 3" xfId="2008" xr:uid="{00000000-0005-0000-0000-0000F20B0000}"/>
    <cellStyle name="Normal 4 8 4" xfId="2009" xr:uid="{00000000-0005-0000-0000-0000F30B0000}"/>
    <cellStyle name="Normal 4 8 5" xfId="2010" xr:uid="{00000000-0005-0000-0000-0000F40B0000}"/>
    <cellStyle name="Normal 4 8 6" xfId="2011" xr:uid="{00000000-0005-0000-0000-0000F50B0000}"/>
    <cellStyle name="Normal 4 8 7" xfId="2012" xr:uid="{00000000-0005-0000-0000-0000F60B0000}"/>
    <cellStyle name="Normal 4 8 8" xfId="2013" xr:uid="{00000000-0005-0000-0000-0000F70B0000}"/>
    <cellStyle name="Normal 4 8 9" xfId="2014" xr:uid="{00000000-0005-0000-0000-0000F80B0000}"/>
    <cellStyle name="Normal 4 8_2012 TEP Rates (3)" xfId="3732" xr:uid="{00000000-0005-0000-0000-0000F90B0000}"/>
    <cellStyle name="Normal 4 9" xfId="2015" xr:uid="{00000000-0005-0000-0000-0000FA0B0000}"/>
    <cellStyle name="Normal 4 9 10" xfId="2016" xr:uid="{00000000-0005-0000-0000-0000FB0B0000}"/>
    <cellStyle name="Normal 4 9 11" xfId="2017" xr:uid="{00000000-0005-0000-0000-0000FC0B0000}"/>
    <cellStyle name="Normal 4 9 12" xfId="2018" xr:uid="{00000000-0005-0000-0000-0000FD0B0000}"/>
    <cellStyle name="Normal 4 9 13" xfId="2019" xr:uid="{00000000-0005-0000-0000-0000FE0B0000}"/>
    <cellStyle name="Normal 4 9 14" xfId="2020" xr:uid="{00000000-0005-0000-0000-0000FF0B0000}"/>
    <cellStyle name="Normal 4 9 15" xfId="2021" xr:uid="{00000000-0005-0000-0000-0000000C0000}"/>
    <cellStyle name="Normal 4 9 16" xfId="2022" xr:uid="{00000000-0005-0000-0000-0000010C0000}"/>
    <cellStyle name="Normal 4 9 17" xfId="2023" xr:uid="{00000000-0005-0000-0000-0000020C0000}"/>
    <cellStyle name="Normal 4 9 18" xfId="2024" xr:uid="{00000000-0005-0000-0000-0000030C0000}"/>
    <cellStyle name="Normal 4 9 2" xfId="2025" xr:uid="{00000000-0005-0000-0000-0000040C0000}"/>
    <cellStyle name="Normal 4 9 3" xfId="2026" xr:uid="{00000000-0005-0000-0000-0000050C0000}"/>
    <cellStyle name="Normal 4 9 4" xfId="2027" xr:uid="{00000000-0005-0000-0000-0000060C0000}"/>
    <cellStyle name="Normal 4 9 5" xfId="2028" xr:uid="{00000000-0005-0000-0000-0000070C0000}"/>
    <cellStyle name="Normal 4 9 6" xfId="2029" xr:uid="{00000000-0005-0000-0000-0000080C0000}"/>
    <cellStyle name="Normal 4 9 7" xfId="2030" xr:uid="{00000000-0005-0000-0000-0000090C0000}"/>
    <cellStyle name="Normal 4 9 8" xfId="2031" xr:uid="{00000000-0005-0000-0000-00000A0C0000}"/>
    <cellStyle name="Normal 4 9 9" xfId="2032" xr:uid="{00000000-0005-0000-0000-00000B0C0000}"/>
    <cellStyle name="Normal 4 9_2012 TEP Rates (3)" xfId="3733" xr:uid="{00000000-0005-0000-0000-00000C0C0000}"/>
    <cellStyle name="Normal 40" xfId="2836" xr:uid="{00000000-0005-0000-0000-00000D0C0000}"/>
    <cellStyle name="Normal 41" xfId="2842" xr:uid="{00000000-0005-0000-0000-00000E0C0000}"/>
    <cellStyle name="Normal 42" xfId="2843" xr:uid="{00000000-0005-0000-0000-00000F0C0000}"/>
    <cellStyle name="Normal 43" xfId="2839" xr:uid="{00000000-0005-0000-0000-0000100C0000}"/>
    <cellStyle name="Normal 44" xfId="2845" xr:uid="{00000000-0005-0000-0000-0000110C0000}"/>
    <cellStyle name="Normal 45" xfId="2846" xr:uid="{00000000-0005-0000-0000-0000120C0000}"/>
    <cellStyle name="Normal 46" xfId="2848" xr:uid="{00000000-0005-0000-0000-0000130C0000}"/>
    <cellStyle name="Normal 47" xfId="2850" xr:uid="{00000000-0005-0000-0000-0000140C0000}"/>
    <cellStyle name="Normal 48" xfId="2854" xr:uid="{00000000-0005-0000-0000-0000150C0000}"/>
    <cellStyle name="Normal 49" xfId="2855" xr:uid="{00000000-0005-0000-0000-0000160C0000}"/>
    <cellStyle name="Normal 5" xfId="2445" xr:uid="{00000000-0005-0000-0000-0000170C0000}"/>
    <cellStyle name="Normal 5 10" xfId="2033" xr:uid="{00000000-0005-0000-0000-0000180C0000}"/>
    <cellStyle name="Normal 5 11" xfId="2034" xr:uid="{00000000-0005-0000-0000-0000190C0000}"/>
    <cellStyle name="Normal 5 12" xfId="2035" xr:uid="{00000000-0005-0000-0000-00001A0C0000}"/>
    <cellStyle name="Normal 5 13" xfId="2036" xr:uid="{00000000-0005-0000-0000-00001B0C0000}"/>
    <cellStyle name="Normal 5 14" xfId="2037" xr:uid="{00000000-0005-0000-0000-00001C0C0000}"/>
    <cellStyle name="Normal 5 15" xfId="2038" xr:uid="{00000000-0005-0000-0000-00001D0C0000}"/>
    <cellStyle name="Normal 5 16" xfId="2039" xr:uid="{00000000-0005-0000-0000-00001E0C0000}"/>
    <cellStyle name="Normal 5 17" xfId="2040" xr:uid="{00000000-0005-0000-0000-00001F0C0000}"/>
    <cellStyle name="Normal 5 18" xfId="2041" xr:uid="{00000000-0005-0000-0000-0000200C0000}"/>
    <cellStyle name="Normal 5 19" xfId="2042" xr:uid="{00000000-0005-0000-0000-0000210C0000}"/>
    <cellStyle name="Normal 5 2" xfId="2043" xr:uid="{00000000-0005-0000-0000-0000220C0000}"/>
    <cellStyle name="Normal 5 2 10" xfId="2044" xr:uid="{00000000-0005-0000-0000-0000230C0000}"/>
    <cellStyle name="Normal 5 2 11" xfId="2045" xr:uid="{00000000-0005-0000-0000-0000240C0000}"/>
    <cellStyle name="Normal 5 2 12" xfId="2046" xr:uid="{00000000-0005-0000-0000-0000250C0000}"/>
    <cellStyle name="Normal 5 2 13" xfId="2047" xr:uid="{00000000-0005-0000-0000-0000260C0000}"/>
    <cellStyle name="Normal 5 2 14" xfId="2048" xr:uid="{00000000-0005-0000-0000-0000270C0000}"/>
    <cellStyle name="Normal 5 2 15" xfId="2049" xr:uid="{00000000-0005-0000-0000-0000280C0000}"/>
    <cellStyle name="Normal 5 2 16" xfId="2050" xr:uid="{00000000-0005-0000-0000-0000290C0000}"/>
    <cellStyle name="Normal 5 2 17" xfId="2051" xr:uid="{00000000-0005-0000-0000-00002A0C0000}"/>
    <cellStyle name="Normal 5 2 18" xfId="2052" xr:uid="{00000000-0005-0000-0000-00002B0C0000}"/>
    <cellStyle name="Normal 5 2 19" xfId="3401" xr:uid="{00000000-0005-0000-0000-00002C0C0000}"/>
    <cellStyle name="Normal 5 2 2" xfId="2053" xr:uid="{00000000-0005-0000-0000-00002D0C0000}"/>
    <cellStyle name="Normal 5 2 3" xfId="2054" xr:uid="{00000000-0005-0000-0000-00002E0C0000}"/>
    <cellStyle name="Normal 5 2 4" xfId="2055" xr:uid="{00000000-0005-0000-0000-00002F0C0000}"/>
    <cellStyle name="Normal 5 2 5" xfId="2056" xr:uid="{00000000-0005-0000-0000-0000300C0000}"/>
    <cellStyle name="Normal 5 2 6" xfId="2057" xr:uid="{00000000-0005-0000-0000-0000310C0000}"/>
    <cellStyle name="Normal 5 2 7" xfId="2058" xr:uid="{00000000-0005-0000-0000-0000320C0000}"/>
    <cellStyle name="Normal 5 2 8" xfId="2059" xr:uid="{00000000-0005-0000-0000-0000330C0000}"/>
    <cellStyle name="Normal 5 2 9" xfId="2060" xr:uid="{00000000-0005-0000-0000-0000340C0000}"/>
    <cellStyle name="Normal 5 2_2012 TEP Rates (3)" xfId="3734" xr:uid="{00000000-0005-0000-0000-0000350C0000}"/>
    <cellStyle name="Normal 5 20" xfId="2061" xr:uid="{00000000-0005-0000-0000-0000360C0000}"/>
    <cellStyle name="Normal 5 21" xfId="2062" xr:uid="{00000000-0005-0000-0000-0000370C0000}"/>
    <cellStyle name="Normal 5 22" xfId="2063" xr:uid="{00000000-0005-0000-0000-0000380C0000}"/>
    <cellStyle name="Normal 5 23" xfId="2064" xr:uid="{00000000-0005-0000-0000-0000390C0000}"/>
    <cellStyle name="Normal 5 24" xfId="2065" xr:uid="{00000000-0005-0000-0000-00003A0C0000}"/>
    <cellStyle name="Normal 5 25" xfId="2066" xr:uid="{00000000-0005-0000-0000-00003B0C0000}"/>
    <cellStyle name="Normal 5 26" xfId="2067" xr:uid="{00000000-0005-0000-0000-00003C0C0000}"/>
    <cellStyle name="Normal 5 27" xfId="2068" xr:uid="{00000000-0005-0000-0000-00003D0C0000}"/>
    <cellStyle name="Normal 5 3" xfId="2069" xr:uid="{00000000-0005-0000-0000-00003E0C0000}"/>
    <cellStyle name="Normal 5 3 10" xfId="2070" xr:uid="{00000000-0005-0000-0000-00003F0C0000}"/>
    <cellStyle name="Normal 5 3 11" xfId="2071" xr:uid="{00000000-0005-0000-0000-0000400C0000}"/>
    <cellStyle name="Normal 5 3 12" xfId="2072" xr:uid="{00000000-0005-0000-0000-0000410C0000}"/>
    <cellStyle name="Normal 5 3 13" xfId="2073" xr:uid="{00000000-0005-0000-0000-0000420C0000}"/>
    <cellStyle name="Normal 5 3 14" xfId="2074" xr:uid="{00000000-0005-0000-0000-0000430C0000}"/>
    <cellStyle name="Normal 5 3 15" xfId="2075" xr:uid="{00000000-0005-0000-0000-0000440C0000}"/>
    <cellStyle name="Normal 5 3 16" xfId="2076" xr:uid="{00000000-0005-0000-0000-0000450C0000}"/>
    <cellStyle name="Normal 5 3 17" xfId="2077" xr:uid="{00000000-0005-0000-0000-0000460C0000}"/>
    <cellStyle name="Normal 5 3 18" xfId="2078" xr:uid="{00000000-0005-0000-0000-0000470C0000}"/>
    <cellStyle name="Normal 5 3 2" xfId="2079" xr:uid="{00000000-0005-0000-0000-0000480C0000}"/>
    <cellStyle name="Normal 5 3 3" xfId="2080" xr:uid="{00000000-0005-0000-0000-0000490C0000}"/>
    <cellStyle name="Normal 5 3 4" xfId="2081" xr:uid="{00000000-0005-0000-0000-00004A0C0000}"/>
    <cellStyle name="Normal 5 3 5" xfId="2082" xr:uid="{00000000-0005-0000-0000-00004B0C0000}"/>
    <cellStyle name="Normal 5 3 6" xfId="2083" xr:uid="{00000000-0005-0000-0000-00004C0C0000}"/>
    <cellStyle name="Normal 5 3 7" xfId="2084" xr:uid="{00000000-0005-0000-0000-00004D0C0000}"/>
    <cellStyle name="Normal 5 3 8" xfId="2085" xr:uid="{00000000-0005-0000-0000-00004E0C0000}"/>
    <cellStyle name="Normal 5 3 9" xfId="2086" xr:uid="{00000000-0005-0000-0000-00004F0C0000}"/>
    <cellStyle name="Normal 5 3_2012 TEP Rates (3)" xfId="3735" xr:uid="{00000000-0005-0000-0000-0000500C0000}"/>
    <cellStyle name="Normal 5 4" xfId="2087" xr:uid="{00000000-0005-0000-0000-0000510C0000}"/>
    <cellStyle name="Normal 5 4 10" xfId="2088" xr:uid="{00000000-0005-0000-0000-0000520C0000}"/>
    <cellStyle name="Normal 5 4 11" xfId="2089" xr:uid="{00000000-0005-0000-0000-0000530C0000}"/>
    <cellStyle name="Normal 5 4 12" xfId="2090" xr:uid="{00000000-0005-0000-0000-0000540C0000}"/>
    <cellStyle name="Normal 5 4 13" xfId="2091" xr:uid="{00000000-0005-0000-0000-0000550C0000}"/>
    <cellStyle name="Normal 5 4 14" xfId="2092" xr:uid="{00000000-0005-0000-0000-0000560C0000}"/>
    <cellStyle name="Normal 5 4 15" xfId="2093" xr:uid="{00000000-0005-0000-0000-0000570C0000}"/>
    <cellStyle name="Normal 5 4 16" xfId="2094" xr:uid="{00000000-0005-0000-0000-0000580C0000}"/>
    <cellStyle name="Normal 5 4 17" xfId="2095" xr:uid="{00000000-0005-0000-0000-0000590C0000}"/>
    <cellStyle name="Normal 5 4 18" xfId="2096" xr:uid="{00000000-0005-0000-0000-00005A0C0000}"/>
    <cellStyle name="Normal 5 4 2" xfId="2097" xr:uid="{00000000-0005-0000-0000-00005B0C0000}"/>
    <cellStyle name="Normal 5 4 3" xfId="2098" xr:uid="{00000000-0005-0000-0000-00005C0C0000}"/>
    <cellStyle name="Normal 5 4 4" xfId="2099" xr:uid="{00000000-0005-0000-0000-00005D0C0000}"/>
    <cellStyle name="Normal 5 4 5" xfId="2100" xr:uid="{00000000-0005-0000-0000-00005E0C0000}"/>
    <cellStyle name="Normal 5 4 6" xfId="2101" xr:uid="{00000000-0005-0000-0000-00005F0C0000}"/>
    <cellStyle name="Normal 5 4 7" xfId="2102" xr:uid="{00000000-0005-0000-0000-0000600C0000}"/>
    <cellStyle name="Normal 5 4 8" xfId="2103" xr:uid="{00000000-0005-0000-0000-0000610C0000}"/>
    <cellStyle name="Normal 5 4 9" xfId="2104" xr:uid="{00000000-0005-0000-0000-0000620C0000}"/>
    <cellStyle name="Normal 5 4_2012 TEP Rates (3)" xfId="3736" xr:uid="{00000000-0005-0000-0000-0000630C0000}"/>
    <cellStyle name="Normal 5 5" xfId="2105" xr:uid="{00000000-0005-0000-0000-0000640C0000}"/>
    <cellStyle name="Normal 5 5 10" xfId="2106" xr:uid="{00000000-0005-0000-0000-0000650C0000}"/>
    <cellStyle name="Normal 5 5 11" xfId="2107" xr:uid="{00000000-0005-0000-0000-0000660C0000}"/>
    <cellStyle name="Normal 5 5 12" xfId="2108" xr:uid="{00000000-0005-0000-0000-0000670C0000}"/>
    <cellStyle name="Normal 5 5 13" xfId="2109" xr:uid="{00000000-0005-0000-0000-0000680C0000}"/>
    <cellStyle name="Normal 5 5 14" xfId="2110" xr:uid="{00000000-0005-0000-0000-0000690C0000}"/>
    <cellStyle name="Normal 5 5 15" xfId="2111" xr:uid="{00000000-0005-0000-0000-00006A0C0000}"/>
    <cellStyle name="Normal 5 5 16" xfId="2112" xr:uid="{00000000-0005-0000-0000-00006B0C0000}"/>
    <cellStyle name="Normal 5 5 17" xfId="2113" xr:uid="{00000000-0005-0000-0000-00006C0C0000}"/>
    <cellStyle name="Normal 5 5 18" xfId="2114" xr:uid="{00000000-0005-0000-0000-00006D0C0000}"/>
    <cellStyle name="Normal 5 5 2" xfId="2115" xr:uid="{00000000-0005-0000-0000-00006E0C0000}"/>
    <cellStyle name="Normal 5 5 3" xfId="2116" xr:uid="{00000000-0005-0000-0000-00006F0C0000}"/>
    <cellStyle name="Normal 5 5 4" xfId="2117" xr:uid="{00000000-0005-0000-0000-0000700C0000}"/>
    <cellStyle name="Normal 5 5 5" xfId="2118" xr:uid="{00000000-0005-0000-0000-0000710C0000}"/>
    <cellStyle name="Normal 5 5 6" xfId="2119" xr:uid="{00000000-0005-0000-0000-0000720C0000}"/>
    <cellStyle name="Normal 5 5 7" xfId="2120" xr:uid="{00000000-0005-0000-0000-0000730C0000}"/>
    <cellStyle name="Normal 5 5 8" xfId="2121" xr:uid="{00000000-0005-0000-0000-0000740C0000}"/>
    <cellStyle name="Normal 5 5 9" xfId="2122" xr:uid="{00000000-0005-0000-0000-0000750C0000}"/>
    <cellStyle name="Normal 5 5_2012 TEP Rates (3)" xfId="3737" xr:uid="{00000000-0005-0000-0000-0000760C0000}"/>
    <cellStyle name="Normal 5 6" xfId="2123" xr:uid="{00000000-0005-0000-0000-0000770C0000}"/>
    <cellStyle name="Normal 5 7" xfId="2124" xr:uid="{00000000-0005-0000-0000-0000780C0000}"/>
    <cellStyle name="Normal 5 8" xfId="2125" xr:uid="{00000000-0005-0000-0000-0000790C0000}"/>
    <cellStyle name="Normal 5 9" xfId="2126" xr:uid="{00000000-0005-0000-0000-00007A0C0000}"/>
    <cellStyle name="Normal 50" xfId="2856" xr:uid="{00000000-0005-0000-0000-00007B0C0000}"/>
    <cellStyle name="Normal 51" xfId="2858" xr:uid="{00000000-0005-0000-0000-00007C0C0000}"/>
    <cellStyle name="Normal 51 2" xfId="2983" xr:uid="{00000000-0005-0000-0000-00007D0C0000}"/>
    <cellStyle name="Normal 52" xfId="2859" xr:uid="{00000000-0005-0000-0000-00007E0C0000}"/>
    <cellStyle name="Normal 52 2" xfId="2867" xr:uid="{00000000-0005-0000-0000-00007F0C0000}"/>
    <cellStyle name="Normal 53" xfId="2878" xr:uid="{00000000-0005-0000-0000-0000800C0000}"/>
    <cellStyle name="Normal 54" xfId="2881" xr:uid="{00000000-0005-0000-0000-0000810C0000}"/>
    <cellStyle name="Normal 55" xfId="2885" xr:uid="{00000000-0005-0000-0000-0000820C0000}"/>
    <cellStyle name="Normal 56" xfId="2886" xr:uid="{00000000-0005-0000-0000-0000830C0000}"/>
    <cellStyle name="Normal 57" xfId="2880" xr:uid="{00000000-0005-0000-0000-0000840C0000}"/>
    <cellStyle name="Normal 58" xfId="2888" xr:uid="{00000000-0005-0000-0000-0000850C0000}"/>
    <cellStyle name="Normal 58 2" xfId="2984" xr:uid="{00000000-0005-0000-0000-0000860C0000}"/>
    <cellStyle name="Normal 59" xfId="2893" xr:uid="{00000000-0005-0000-0000-0000870C0000}"/>
    <cellStyle name="Normal 59 2" xfId="2985" xr:uid="{00000000-0005-0000-0000-0000880C0000}"/>
    <cellStyle name="Normal 6" xfId="2446" xr:uid="{00000000-0005-0000-0000-0000890C0000}"/>
    <cellStyle name="Normal 6 10" xfId="2127" xr:uid="{00000000-0005-0000-0000-00008A0C0000}"/>
    <cellStyle name="Normal 6 11" xfId="2128" xr:uid="{00000000-0005-0000-0000-00008B0C0000}"/>
    <cellStyle name="Normal 6 12" xfId="2129" xr:uid="{00000000-0005-0000-0000-00008C0C0000}"/>
    <cellStyle name="Normal 6 13" xfId="2130" xr:uid="{00000000-0005-0000-0000-00008D0C0000}"/>
    <cellStyle name="Normal 6 14" xfId="2131" xr:uid="{00000000-0005-0000-0000-00008E0C0000}"/>
    <cellStyle name="Normal 6 15" xfId="2132" xr:uid="{00000000-0005-0000-0000-00008F0C0000}"/>
    <cellStyle name="Normal 6 16" xfId="2133" xr:uid="{00000000-0005-0000-0000-0000900C0000}"/>
    <cellStyle name="Normal 6 17" xfId="2134" xr:uid="{00000000-0005-0000-0000-0000910C0000}"/>
    <cellStyle name="Normal 6 18" xfId="2135" xr:uid="{00000000-0005-0000-0000-0000920C0000}"/>
    <cellStyle name="Normal 6 19" xfId="2136" xr:uid="{00000000-0005-0000-0000-0000930C0000}"/>
    <cellStyle name="Normal 6 2" xfId="2137" xr:uid="{00000000-0005-0000-0000-0000940C0000}"/>
    <cellStyle name="Normal 6 2 10" xfId="2138" xr:uid="{00000000-0005-0000-0000-0000950C0000}"/>
    <cellStyle name="Normal 6 2 11" xfId="2139" xr:uid="{00000000-0005-0000-0000-0000960C0000}"/>
    <cellStyle name="Normal 6 2 12" xfId="2140" xr:uid="{00000000-0005-0000-0000-0000970C0000}"/>
    <cellStyle name="Normal 6 2 13" xfId="2141" xr:uid="{00000000-0005-0000-0000-0000980C0000}"/>
    <cellStyle name="Normal 6 2 14" xfId="2142" xr:uid="{00000000-0005-0000-0000-0000990C0000}"/>
    <cellStyle name="Normal 6 2 15" xfId="2143" xr:uid="{00000000-0005-0000-0000-00009A0C0000}"/>
    <cellStyle name="Normal 6 2 16" xfId="2144" xr:uid="{00000000-0005-0000-0000-00009B0C0000}"/>
    <cellStyle name="Normal 6 2 17" xfId="2145" xr:uid="{00000000-0005-0000-0000-00009C0C0000}"/>
    <cellStyle name="Normal 6 2 18" xfId="2146" xr:uid="{00000000-0005-0000-0000-00009D0C0000}"/>
    <cellStyle name="Normal 6 2 19" xfId="3402" xr:uid="{00000000-0005-0000-0000-00009E0C0000}"/>
    <cellStyle name="Normal 6 2 2" xfId="2147" xr:uid="{00000000-0005-0000-0000-00009F0C0000}"/>
    <cellStyle name="Normal 6 2 3" xfId="2148" xr:uid="{00000000-0005-0000-0000-0000A00C0000}"/>
    <cellStyle name="Normal 6 2 4" xfId="2149" xr:uid="{00000000-0005-0000-0000-0000A10C0000}"/>
    <cellStyle name="Normal 6 2 5" xfId="2150" xr:uid="{00000000-0005-0000-0000-0000A20C0000}"/>
    <cellStyle name="Normal 6 2 6" xfId="2151" xr:uid="{00000000-0005-0000-0000-0000A30C0000}"/>
    <cellStyle name="Normal 6 2 7" xfId="2152" xr:uid="{00000000-0005-0000-0000-0000A40C0000}"/>
    <cellStyle name="Normal 6 2 8" xfId="2153" xr:uid="{00000000-0005-0000-0000-0000A50C0000}"/>
    <cellStyle name="Normal 6 2 9" xfId="2154" xr:uid="{00000000-0005-0000-0000-0000A60C0000}"/>
    <cellStyle name="Normal 6 2_2012 TEP Rates (3)" xfId="3738" xr:uid="{00000000-0005-0000-0000-0000A70C0000}"/>
    <cellStyle name="Normal 6 20" xfId="2155" xr:uid="{00000000-0005-0000-0000-0000A80C0000}"/>
    <cellStyle name="Normal 6 21" xfId="2156" xr:uid="{00000000-0005-0000-0000-0000A90C0000}"/>
    <cellStyle name="Normal 6 22" xfId="2157" xr:uid="{00000000-0005-0000-0000-0000AA0C0000}"/>
    <cellStyle name="Normal 6 23" xfId="2158" xr:uid="{00000000-0005-0000-0000-0000AB0C0000}"/>
    <cellStyle name="Normal 6 24" xfId="2159" xr:uid="{00000000-0005-0000-0000-0000AC0C0000}"/>
    <cellStyle name="Normal 6 25" xfId="2160" xr:uid="{00000000-0005-0000-0000-0000AD0C0000}"/>
    <cellStyle name="Normal 6 26" xfId="2161" xr:uid="{00000000-0005-0000-0000-0000AE0C0000}"/>
    <cellStyle name="Normal 6 27" xfId="2162" xr:uid="{00000000-0005-0000-0000-0000AF0C0000}"/>
    <cellStyle name="Normal 6 3" xfId="2163" xr:uid="{00000000-0005-0000-0000-0000B00C0000}"/>
    <cellStyle name="Normal 6 3 10" xfId="2164" xr:uid="{00000000-0005-0000-0000-0000B10C0000}"/>
    <cellStyle name="Normal 6 3 11" xfId="2165" xr:uid="{00000000-0005-0000-0000-0000B20C0000}"/>
    <cellStyle name="Normal 6 3 12" xfId="2166" xr:uid="{00000000-0005-0000-0000-0000B30C0000}"/>
    <cellStyle name="Normal 6 3 13" xfId="2167" xr:uid="{00000000-0005-0000-0000-0000B40C0000}"/>
    <cellStyle name="Normal 6 3 14" xfId="2168" xr:uid="{00000000-0005-0000-0000-0000B50C0000}"/>
    <cellStyle name="Normal 6 3 15" xfId="2169" xr:uid="{00000000-0005-0000-0000-0000B60C0000}"/>
    <cellStyle name="Normal 6 3 16" xfId="2170" xr:uid="{00000000-0005-0000-0000-0000B70C0000}"/>
    <cellStyle name="Normal 6 3 17" xfId="2171" xr:uid="{00000000-0005-0000-0000-0000B80C0000}"/>
    <cellStyle name="Normal 6 3 18" xfId="2172" xr:uid="{00000000-0005-0000-0000-0000B90C0000}"/>
    <cellStyle name="Normal 6 3 2" xfId="2173" xr:uid="{00000000-0005-0000-0000-0000BA0C0000}"/>
    <cellStyle name="Normal 6 3 3" xfId="2174" xr:uid="{00000000-0005-0000-0000-0000BB0C0000}"/>
    <cellStyle name="Normal 6 3 4" xfId="2175" xr:uid="{00000000-0005-0000-0000-0000BC0C0000}"/>
    <cellStyle name="Normal 6 3 5" xfId="2176" xr:uid="{00000000-0005-0000-0000-0000BD0C0000}"/>
    <cellStyle name="Normal 6 3 6" xfId="2177" xr:uid="{00000000-0005-0000-0000-0000BE0C0000}"/>
    <cellStyle name="Normal 6 3 7" xfId="2178" xr:uid="{00000000-0005-0000-0000-0000BF0C0000}"/>
    <cellStyle name="Normal 6 3 8" xfId="2179" xr:uid="{00000000-0005-0000-0000-0000C00C0000}"/>
    <cellStyle name="Normal 6 3 9" xfId="2180" xr:uid="{00000000-0005-0000-0000-0000C10C0000}"/>
    <cellStyle name="Normal 6 3_2012 TEP Rates (3)" xfId="3739" xr:uid="{00000000-0005-0000-0000-0000C20C0000}"/>
    <cellStyle name="Normal 6 4" xfId="2181" xr:uid="{00000000-0005-0000-0000-0000C30C0000}"/>
    <cellStyle name="Normal 6 4 10" xfId="2182" xr:uid="{00000000-0005-0000-0000-0000C40C0000}"/>
    <cellStyle name="Normal 6 4 11" xfId="2183" xr:uid="{00000000-0005-0000-0000-0000C50C0000}"/>
    <cellStyle name="Normal 6 4 12" xfId="2184" xr:uid="{00000000-0005-0000-0000-0000C60C0000}"/>
    <cellStyle name="Normal 6 4 13" xfId="2185" xr:uid="{00000000-0005-0000-0000-0000C70C0000}"/>
    <cellStyle name="Normal 6 4 14" xfId="2186" xr:uid="{00000000-0005-0000-0000-0000C80C0000}"/>
    <cellStyle name="Normal 6 4 15" xfId="2187" xr:uid="{00000000-0005-0000-0000-0000C90C0000}"/>
    <cellStyle name="Normal 6 4 16" xfId="2188" xr:uid="{00000000-0005-0000-0000-0000CA0C0000}"/>
    <cellStyle name="Normal 6 4 17" xfId="2189" xr:uid="{00000000-0005-0000-0000-0000CB0C0000}"/>
    <cellStyle name="Normal 6 4 18" xfId="2190" xr:uid="{00000000-0005-0000-0000-0000CC0C0000}"/>
    <cellStyle name="Normal 6 4 2" xfId="2191" xr:uid="{00000000-0005-0000-0000-0000CD0C0000}"/>
    <cellStyle name="Normal 6 4 3" xfId="2192" xr:uid="{00000000-0005-0000-0000-0000CE0C0000}"/>
    <cellStyle name="Normal 6 4 4" xfId="2193" xr:uid="{00000000-0005-0000-0000-0000CF0C0000}"/>
    <cellStyle name="Normal 6 4 5" xfId="2194" xr:uid="{00000000-0005-0000-0000-0000D00C0000}"/>
    <cellStyle name="Normal 6 4 6" xfId="2195" xr:uid="{00000000-0005-0000-0000-0000D10C0000}"/>
    <cellStyle name="Normal 6 4 7" xfId="2196" xr:uid="{00000000-0005-0000-0000-0000D20C0000}"/>
    <cellStyle name="Normal 6 4 8" xfId="2197" xr:uid="{00000000-0005-0000-0000-0000D30C0000}"/>
    <cellStyle name="Normal 6 4 9" xfId="2198" xr:uid="{00000000-0005-0000-0000-0000D40C0000}"/>
    <cellStyle name="Normal 6 4_2012 TEP Rates (3)" xfId="3740" xr:uid="{00000000-0005-0000-0000-0000D50C0000}"/>
    <cellStyle name="Normal 6 5" xfId="2199" xr:uid="{00000000-0005-0000-0000-0000D60C0000}"/>
    <cellStyle name="Normal 6 5 10" xfId="2200" xr:uid="{00000000-0005-0000-0000-0000D70C0000}"/>
    <cellStyle name="Normal 6 5 11" xfId="2201" xr:uid="{00000000-0005-0000-0000-0000D80C0000}"/>
    <cellStyle name="Normal 6 5 12" xfId="2202" xr:uid="{00000000-0005-0000-0000-0000D90C0000}"/>
    <cellStyle name="Normal 6 5 13" xfId="2203" xr:uid="{00000000-0005-0000-0000-0000DA0C0000}"/>
    <cellStyle name="Normal 6 5 14" xfId="2204" xr:uid="{00000000-0005-0000-0000-0000DB0C0000}"/>
    <cellStyle name="Normal 6 5 15" xfId="2205" xr:uid="{00000000-0005-0000-0000-0000DC0C0000}"/>
    <cellStyle name="Normal 6 5 16" xfId="2206" xr:uid="{00000000-0005-0000-0000-0000DD0C0000}"/>
    <cellStyle name="Normal 6 5 17" xfId="2207" xr:uid="{00000000-0005-0000-0000-0000DE0C0000}"/>
    <cellStyle name="Normal 6 5 18" xfId="2208" xr:uid="{00000000-0005-0000-0000-0000DF0C0000}"/>
    <cellStyle name="Normal 6 5 2" xfId="2209" xr:uid="{00000000-0005-0000-0000-0000E00C0000}"/>
    <cellStyle name="Normal 6 5 3" xfId="2210" xr:uid="{00000000-0005-0000-0000-0000E10C0000}"/>
    <cellStyle name="Normal 6 5 4" xfId="2211" xr:uid="{00000000-0005-0000-0000-0000E20C0000}"/>
    <cellStyle name="Normal 6 5 5" xfId="2212" xr:uid="{00000000-0005-0000-0000-0000E30C0000}"/>
    <cellStyle name="Normal 6 5 6" xfId="2213" xr:uid="{00000000-0005-0000-0000-0000E40C0000}"/>
    <cellStyle name="Normal 6 5 7" xfId="2214" xr:uid="{00000000-0005-0000-0000-0000E50C0000}"/>
    <cellStyle name="Normal 6 5 8" xfId="2215" xr:uid="{00000000-0005-0000-0000-0000E60C0000}"/>
    <cellStyle name="Normal 6 5 9" xfId="2216" xr:uid="{00000000-0005-0000-0000-0000E70C0000}"/>
    <cellStyle name="Normal 6 5_2012 TEP Rates (3)" xfId="3741" xr:uid="{00000000-0005-0000-0000-0000E80C0000}"/>
    <cellStyle name="Normal 6 6" xfId="2217" xr:uid="{00000000-0005-0000-0000-0000E90C0000}"/>
    <cellStyle name="Normal 6 7" xfId="2218" xr:uid="{00000000-0005-0000-0000-0000EA0C0000}"/>
    <cellStyle name="Normal 6 8" xfId="2219" xr:uid="{00000000-0005-0000-0000-0000EB0C0000}"/>
    <cellStyle name="Normal 6 9" xfId="2220" xr:uid="{00000000-0005-0000-0000-0000EC0C0000}"/>
    <cellStyle name="Normal 60" xfId="2897" xr:uid="{00000000-0005-0000-0000-0000ED0C0000}"/>
    <cellStyle name="Normal 60 2" xfId="2986" xr:uid="{00000000-0005-0000-0000-0000EE0C0000}"/>
    <cellStyle name="Normal 61" xfId="2890" xr:uid="{00000000-0005-0000-0000-0000EF0C0000}"/>
    <cellStyle name="Normal 61 2" xfId="2987" xr:uid="{00000000-0005-0000-0000-0000F00C0000}"/>
    <cellStyle name="Normal 62" xfId="2895" xr:uid="{00000000-0005-0000-0000-0000F10C0000}"/>
    <cellStyle name="Normal 63" xfId="2902" xr:uid="{00000000-0005-0000-0000-0000F20C0000}"/>
    <cellStyle name="Normal 64" xfId="2904" xr:uid="{00000000-0005-0000-0000-0000F30C0000}"/>
    <cellStyle name="Normal 65" xfId="2905" xr:uid="{00000000-0005-0000-0000-0000F40C0000}"/>
    <cellStyle name="Normal 66" xfId="2906" xr:uid="{00000000-0005-0000-0000-0000F50C0000}"/>
    <cellStyle name="Normal 67" xfId="2907" xr:uid="{00000000-0005-0000-0000-0000F60C0000}"/>
    <cellStyle name="Normal 67 2" xfId="2988" xr:uid="{00000000-0005-0000-0000-0000F70C0000}"/>
    <cellStyle name="Normal 68" xfId="2912" xr:uid="{00000000-0005-0000-0000-0000F80C0000}"/>
    <cellStyle name="Normal 68 2" xfId="2989" xr:uid="{00000000-0005-0000-0000-0000F90C0000}"/>
    <cellStyle name="Normal 69" xfId="2908" xr:uid="{00000000-0005-0000-0000-0000FA0C0000}"/>
    <cellStyle name="Normal 7" xfId="2447" xr:uid="{00000000-0005-0000-0000-0000FB0C0000}"/>
    <cellStyle name="Normal 7 10" xfId="2221" xr:uid="{00000000-0005-0000-0000-0000FC0C0000}"/>
    <cellStyle name="Normal 7 11" xfId="2222" xr:uid="{00000000-0005-0000-0000-0000FD0C0000}"/>
    <cellStyle name="Normal 7 12" xfId="2223" xr:uid="{00000000-0005-0000-0000-0000FE0C0000}"/>
    <cellStyle name="Normal 7 13" xfId="2224" xr:uid="{00000000-0005-0000-0000-0000FF0C0000}"/>
    <cellStyle name="Normal 7 14" xfId="2225" xr:uid="{00000000-0005-0000-0000-0000000D0000}"/>
    <cellStyle name="Normal 7 15" xfId="2226" xr:uid="{00000000-0005-0000-0000-0000010D0000}"/>
    <cellStyle name="Normal 7 16" xfId="2227" xr:uid="{00000000-0005-0000-0000-0000020D0000}"/>
    <cellStyle name="Normal 7 17" xfId="2228" xr:uid="{00000000-0005-0000-0000-0000030D0000}"/>
    <cellStyle name="Normal 7 18" xfId="2229" xr:uid="{00000000-0005-0000-0000-0000040D0000}"/>
    <cellStyle name="Normal 7 19" xfId="2230" xr:uid="{00000000-0005-0000-0000-0000050D0000}"/>
    <cellStyle name="Normal 7 2" xfId="2231" xr:uid="{00000000-0005-0000-0000-0000060D0000}"/>
    <cellStyle name="Normal 7 2 2" xfId="2767" xr:uid="{00000000-0005-0000-0000-0000070D0000}"/>
    <cellStyle name="Normal 7 20" xfId="2232" xr:uid="{00000000-0005-0000-0000-0000080D0000}"/>
    <cellStyle name="Normal 7 21" xfId="2233" xr:uid="{00000000-0005-0000-0000-0000090D0000}"/>
    <cellStyle name="Normal 7 22" xfId="2234" xr:uid="{00000000-0005-0000-0000-00000A0D0000}"/>
    <cellStyle name="Normal 7 23" xfId="2235" xr:uid="{00000000-0005-0000-0000-00000B0D0000}"/>
    <cellStyle name="Normal 7 24" xfId="2236" xr:uid="{00000000-0005-0000-0000-00000C0D0000}"/>
    <cellStyle name="Normal 7 25" xfId="2237" xr:uid="{00000000-0005-0000-0000-00000D0D0000}"/>
    <cellStyle name="Normal 7 26" xfId="2238" xr:uid="{00000000-0005-0000-0000-00000E0D0000}"/>
    <cellStyle name="Normal 7 27" xfId="2239" xr:uid="{00000000-0005-0000-0000-00000F0D0000}"/>
    <cellStyle name="Normal 7 28" xfId="2766" xr:uid="{00000000-0005-0000-0000-0000100D0000}"/>
    <cellStyle name="Normal 7 3" xfId="2240" xr:uid="{00000000-0005-0000-0000-0000110D0000}"/>
    <cellStyle name="Normal 7 3 2" xfId="3403" xr:uid="{00000000-0005-0000-0000-0000120D0000}"/>
    <cellStyle name="Normal 7 4" xfId="2241" xr:uid="{00000000-0005-0000-0000-0000130D0000}"/>
    <cellStyle name="Normal 7 5" xfId="2242" xr:uid="{00000000-0005-0000-0000-0000140D0000}"/>
    <cellStyle name="Normal 7 6" xfId="2243" xr:uid="{00000000-0005-0000-0000-0000150D0000}"/>
    <cellStyle name="Normal 7 7" xfId="2244" xr:uid="{00000000-0005-0000-0000-0000160D0000}"/>
    <cellStyle name="Normal 7 8" xfId="2245" xr:uid="{00000000-0005-0000-0000-0000170D0000}"/>
    <cellStyle name="Normal 7 9" xfId="2246" xr:uid="{00000000-0005-0000-0000-0000180D0000}"/>
    <cellStyle name="Normal 70" xfId="2911" xr:uid="{00000000-0005-0000-0000-0000190D0000}"/>
    <cellStyle name="Normal 71" xfId="2909" xr:uid="{00000000-0005-0000-0000-00001A0D0000}"/>
    <cellStyle name="Normal 72" xfId="2921" xr:uid="{00000000-0005-0000-0000-00001B0D0000}"/>
    <cellStyle name="Normal 73" xfId="2922" xr:uid="{00000000-0005-0000-0000-00001C0D0000}"/>
    <cellStyle name="Normal 74" xfId="2918" xr:uid="{00000000-0005-0000-0000-00001D0D0000}"/>
    <cellStyle name="Normal 75" xfId="2925" xr:uid="{00000000-0005-0000-0000-00001E0D0000}"/>
    <cellStyle name="Normal 76" xfId="2926" xr:uid="{00000000-0005-0000-0000-00001F0D0000}"/>
    <cellStyle name="Normal 77" xfId="2927" xr:uid="{00000000-0005-0000-0000-0000200D0000}"/>
    <cellStyle name="Normal 78" xfId="2928" xr:uid="{00000000-0005-0000-0000-0000210D0000}"/>
    <cellStyle name="Normal 79" xfId="2931" xr:uid="{00000000-0005-0000-0000-0000220D0000}"/>
    <cellStyle name="Normal 8" xfId="2444" xr:uid="{00000000-0005-0000-0000-0000230D0000}"/>
    <cellStyle name="Normal 8 10" xfId="2247" xr:uid="{00000000-0005-0000-0000-0000240D0000}"/>
    <cellStyle name="Normal 8 11" xfId="2248" xr:uid="{00000000-0005-0000-0000-0000250D0000}"/>
    <cellStyle name="Normal 8 12" xfId="2249" xr:uid="{00000000-0005-0000-0000-0000260D0000}"/>
    <cellStyle name="Normal 8 13" xfId="2250" xr:uid="{00000000-0005-0000-0000-0000270D0000}"/>
    <cellStyle name="Normal 8 14" xfId="2251" xr:uid="{00000000-0005-0000-0000-0000280D0000}"/>
    <cellStyle name="Normal 8 15" xfId="2252" xr:uid="{00000000-0005-0000-0000-0000290D0000}"/>
    <cellStyle name="Normal 8 16" xfId="2253" xr:uid="{00000000-0005-0000-0000-00002A0D0000}"/>
    <cellStyle name="Normal 8 17" xfId="2254" xr:uid="{00000000-0005-0000-0000-00002B0D0000}"/>
    <cellStyle name="Normal 8 18" xfId="2255" xr:uid="{00000000-0005-0000-0000-00002C0D0000}"/>
    <cellStyle name="Normal 8 19" xfId="2256" xr:uid="{00000000-0005-0000-0000-00002D0D0000}"/>
    <cellStyle name="Normal 8 2" xfId="2257" xr:uid="{00000000-0005-0000-0000-00002E0D0000}"/>
    <cellStyle name="Normal 8 2 10" xfId="2258" xr:uid="{00000000-0005-0000-0000-00002F0D0000}"/>
    <cellStyle name="Normal 8 2 11" xfId="2259" xr:uid="{00000000-0005-0000-0000-0000300D0000}"/>
    <cellStyle name="Normal 8 2 12" xfId="2260" xr:uid="{00000000-0005-0000-0000-0000310D0000}"/>
    <cellStyle name="Normal 8 2 13" xfId="2261" xr:uid="{00000000-0005-0000-0000-0000320D0000}"/>
    <cellStyle name="Normal 8 2 14" xfId="2262" xr:uid="{00000000-0005-0000-0000-0000330D0000}"/>
    <cellStyle name="Normal 8 2 15" xfId="2263" xr:uid="{00000000-0005-0000-0000-0000340D0000}"/>
    <cellStyle name="Normal 8 2 16" xfId="2264" xr:uid="{00000000-0005-0000-0000-0000350D0000}"/>
    <cellStyle name="Normal 8 2 17" xfId="2265" xr:uid="{00000000-0005-0000-0000-0000360D0000}"/>
    <cellStyle name="Normal 8 2 18" xfId="2266" xr:uid="{00000000-0005-0000-0000-0000370D0000}"/>
    <cellStyle name="Normal 8 2 2" xfId="2267" xr:uid="{00000000-0005-0000-0000-0000380D0000}"/>
    <cellStyle name="Normal 8 2 3" xfId="2268" xr:uid="{00000000-0005-0000-0000-0000390D0000}"/>
    <cellStyle name="Normal 8 2 4" xfId="2269" xr:uid="{00000000-0005-0000-0000-00003A0D0000}"/>
    <cellStyle name="Normal 8 2 5" xfId="2270" xr:uid="{00000000-0005-0000-0000-00003B0D0000}"/>
    <cellStyle name="Normal 8 2 6" xfId="2271" xr:uid="{00000000-0005-0000-0000-00003C0D0000}"/>
    <cellStyle name="Normal 8 2 7" xfId="2272" xr:uid="{00000000-0005-0000-0000-00003D0D0000}"/>
    <cellStyle name="Normal 8 2 8" xfId="2273" xr:uid="{00000000-0005-0000-0000-00003E0D0000}"/>
    <cellStyle name="Normal 8 2 9" xfId="2274" xr:uid="{00000000-0005-0000-0000-00003F0D0000}"/>
    <cellStyle name="Normal 8 2_2012 TEP Rates (3)" xfId="3742" xr:uid="{00000000-0005-0000-0000-0000400D0000}"/>
    <cellStyle name="Normal 8 20" xfId="2275" xr:uid="{00000000-0005-0000-0000-0000410D0000}"/>
    <cellStyle name="Normal 8 21" xfId="2276" xr:uid="{00000000-0005-0000-0000-0000420D0000}"/>
    <cellStyle name="Normal 8 22" xfId="2277" xr:uid="{00000000-0005-0000-0000-0000430D0000}"/>
    <cellStyle name="Normal 8 23" xfId="2278" xr:uid="{00000000-0005-0000-0000-0000440D0000}"/>
    <cellStyle name="Normal 8 24" xfId="2279" xr:uid="{00000000-0005-0000-0000-0000450D0000}"/>
    <cellStyle name="Normal 8 25" xfId="2280" xr:uid="{00000000-0005-0000-0000-0000460D0000}"/>
    <cellStyle name="Normal 8 26" xfId="2281" xr:uid="{00000000-0005-0000-0000-0000470D0000}"/>
    <cellStyle name="Normal 8 27" xfId="2282" xr:uid="{00000000-0005-0000-0000-0000480D0000}"/>
    <cellStyle name="Normal 8 3" xfId="2283" xr:uid="{00000000-0005-0000-0000-0000490D0000}"/>
    <cellStyle name="Normal 8 3 10" xfId="2284" xr:uid="{00000000-0005-0000-0000-00004A0D0000}"/>
    <cellStyle name="Normal 8 3 11" xfId="2285" xr:uid="{00000000-0005-0000-0000-00004B0D0000}"/>
    <cellStyle name="Normal 8 3 12" xfId="2286" xr:uid="{00000000-0005-0000-0000-00004C0D0000}"/>
    <cellStyle name="Normal 8 3 13" xfId="2287" xr:uid="{00000000-0005-0000-0000-00004D0D0000}"/>
    <cellStyle name="Normal 8 3 14" xfId="2288" xr:uid="{00000000-0005-0000-0000-00004E0D0000}"/>
    <cellStyle name="Normal 8 3 15" xfId="2289" xr:uid="{00000000-0005-0000-0000-00004F0D0000}"/>
    <cellStyle name="Normal 8 3 16" xfId="2290" xr:uid="{00000000-0005-0000-0000-0000500D0000}"/>
    <cellStyle name="Normal 8 3 17" xfId="2291" xr:uid="{00000000-0005-0000-0000-0000510D0000}"/>
    <cellStyle name="Normal 8 3 18" xfId="2292" xr:uid="{00000000-0005-0000-0000-0000520D0000}"/>
    <cellStyle name="Normal 8 3 2" xfId="2293" xr:uid="{00000000-0005-0000-0000-0000530D0000}"/>
    <cellStyle name="Normal 8 3 3" xfId="2294" xr:uid="{00000000-0005-0000-0000-0000540D0000}"/>
    <cellStyle name="Normal 8 3 4" xfId="2295" xr:uid="{00000000-0005-0000-0000-0000550D0000}"/>
    <cellStyle name="Normal 8 3 5" xfId="2296" xr:uid="{00000000-0005-0000-0000-0000560D0000}"/>
    <cellStyle name="Normal 8 3 6" xfId="2297" xr:uid="{00000000-0005-0000-0000-0000570D0000}"/>
    <cellStyle name="Normal 8 3 7" xfId="2298" xr:uid="{00000000-0005-0000-0000-0000580D0000}"/>
    <cellStyle name="Normal 8 3 8" xfId="2299" xr:uid="{00000000-0005-0000-0000-0000590D0000}"/>
    <cellStyle name="Normal 8 3 9" xfId="2300" xr:uid="{00000000-0005-0000-0000-00005A0D0000}"/>
    <cellStyle name="Normal 8 3_2012 TEP Rates (3)" xfId="3743" xr:uid="{00000000-0005-0000-0000-00005B0D0000}"/>
    <cellStyle name="Normal 8 4" xfId="2301" xr:uid="{00000000-0005-0000-0000-00005C0D0000}"/>
    <cellStyle name="Normal 8 4 10" xfId="2302" xr:uid="{00000000-0005-0000-0000-00005D0D0000}"/>
    <cellStyle name="Normal 8 4 11" xfId="2303" xr:uid="{00000000-0005-0000-0000-00005E0D0000}"/>
    <cellStyle name="Normal 8 4 12" xfId="2304" xr:uid="{00000000-0005-0000-0000-00005F0D0000}"/>
    <cellStyle name="Normal 8 4 13" xfId="2305" xr:uid="{00000000-0005-0000-0000-0000600D0000}"/>
    <cellStyle name="Normal 8 4 14" xfId="2306" xr:uid="{00000000-0005-0000-0000-0000610D0000}"/>
    <cellStyle name="Normal 8 4 15" xfId="2307" xr:uid="{00000000-0005-0000-0000-0000620D0000}"/>
    <cellStyle name="Normal 8 4 16" xfId="2308" xr:uid="{00000000-0005-0000-0000-0000630D0000}"/>
    <cellStyle name="Normal 8 4 17" xfId="2309" xr:uid="{00000000-0005-0000-0000-0000640D0000}"/>
    <cellStyle name="Normal 8 4 18" xfId="2310" xr:uid="{00000000-0005-0000-0000-0000650D0000}"/>
    <cellStyle name="Normal 8 4 2" xfId="2311" xr:uid="{00000000-0005-0000-0000-0000660D0000}"/>
    <cellStyle name="Normal 8 4 3" xfId="2312" xr:uid="{00000000-0005-0000-0000-0000670D0000}"/>
    <cellStyle name="Normal 8 4 4" xfId="2313" xr:uid="{00000000-0005-0000-0000-0000680D0000}"/>
    <cellStyle name="Normal 8 4 5" xfId="2314" xr:uid="{00000000-0005-0000-0000-0000690D0000}"/>
    <cellStyle name="Normal 8 4 6" xfId="2315" xr:uid="{00000000-0005-0000-0000-00006A0D0000}"/>
    <cellStyle name="Normal 8 4 7" xfId="2316" xr:uid="{00000000-0005-0000-0000-00006B0D0000}"/>
    <cellStyle name="Normal 8 4 8" xfId="2317" xr:uid="{00000000-0005-0000-0000-00006C0D0000}"/>
    <cellStyle name="Normal 8 4 9" xfId="2318" xr:uid="{00000000-0005-0000-0000-00006D0D0000}"/>
    <cellStyle name="Normal 8 4_2012 TEP Rates (3)" xfId="3744" xr:uid="{00000000-0005-0000-0000-00006E0D0000}"/>
    <cellStyle name="Normal 8 5" xfId="2319" xr:uid="{00000000-0005-0000-0000-00006F0D0000}"/>
    <cellStyle name="Normal 8 5 10" xfId="2320" xr:uid="{00000000-0005-0000-0000-0000700D0000}"/>
    <cellStyle name="Normal 8 5 11" xfId="2321" xr:uid="{00000000-0005-0000-0000-0000710D0000}"/>
    <cellStyle name="Normal 8 5 12" xfId="2322" xr:uid="{00000000-0005-0000-0000-0000720D0000}"/>
    <cellStyle name="Normal 8 5 13" xfId="2323" xr:uid="{00000000-0005-0000-0000-0000730D0000}"/>
    <cellStyle name="Normal 8 5 14" xfId="2324" xr:uid="{00000000-0005-0000-0000-0000740D0000}"/>
    <cellStyle name="Normal 8 5 15" xfId="2325" xr:uid="{00000000-0005-0000-0000-0000750D0000}"/>
    <cellStyle name="Normal 8 5 16" xfId="2326" xr:uid="{00000000-0005-0000-0000-0000760D0000}"/>
    <cellStyle name="Normal 8 5 17" xfId="2327" xr:uid="{00000000-0005-0000-0000-0000770D0000}"/>
    <cellStyle name="Normal 8 5 18" xfId="2328" xr:uid="{00000000-0005-0000-0000-0000780D0000}"/>
    <cellStyle name="Normal 8 5 2" xfId="2329" xr:uid="{00000000-0005-0000-0000-0000790D0000}"/>
    <cellStyle name="Normal 8 5 3" xfId="2330" xr:uid="{00000000-0005-0000-0000-00007A0D0000}"/>
    <cellStyle name="Normal 8 5 4" xfId="2331" xr:uid="{00000000-0005-0000-0000-00007B0D0000}"/>
    <cellStyle name="Normal 8 5 5" xfId="2332" xr:uid="{00000000-0005-0000-0000-00007C0D0000}"/>
    <cellStyle name="Normal 8 5 6" xfId="2333" xr:uid="{00000000-0005-0000-0000-00007D0D0000}"/>
    <cellStyle name="Normal 8 5 7" xfId="2334" xr:uid="{00000000-0005-0000-0000-00007E0D0000}"/>
    <cellStyle name="Normal 8 5 8" xfId="2335" xr:uid="{00000000-0005-0000-0000-00007F0D0000}"/>
    <cellStyle name="Normal 8 5 9" xfId="2336" xr:uid="{00000000-0005-0000-0000-0000800D0000}"/>
    <cellStyle name="Normal 8 5_2012 TEP Rates (3)" xfId="3745" xr:uid="{00000000-0005-0000-0000-0000810D0000}"/>
    <cellStyle name="Normal 8 6" xfId="2337" xr:uid="{00000000-0005-0000-0000-0000820D0000}"/>
    <cellStyle name="Normal 8 7" xfId="2338" xr:uid="{00000000-0005-0000-0000-0000830D0000}"/>
    <cellStyle name="Normal 8 8" xfId="2339" xr:uid="{00000000-0005-0000-0000-0000840D0000}"/>
    <cellStyle name="Normal 8 9" xfId="2340" xr:uid="{00000000-0005-0000-0000-0000850D0000}"/>
    <cellStyle name="Normal 80" xfId="2934" xr:uid="{00000000-0005-0000-0000-0000860D0000}"/>
    <cellStyle name="Normal 81" xfId="2929" xr:uid="{00000000-0005-0000-0000-0000870D0000}"/>
    <cellStyle name="Normal 82" xfId="2935" xr:uid="{00000000-0005-0000-0000-0000880D0000}"/>
    <cellStyle name="Normal 83" xfId="2940" xr:uid="{00000000-0005-0000-0000-0000890D0000}"/>
    <cellStyle name="Normal 84" xfId="2941" xr:uid="{00000000-0005-0000-0000-00008A0D0000}"/>
    <cellStyle name="Normal 85" xfId="2942" xr:uid="{00000000-0005-0000-0000-00008B0D0000}"/>
    <cellStyle name="Normal 86" xfId="2943" xr:uid="{00000000-0005-0000-0000-00008C0D0000}"/>
    <cellStyle name="Normal 87" xfId="2946" xr:uid="{00000000-0005-0000-0000-00008D0D0000}"/>
    <cellStyle name="Normal 88" xfId="2949" xr:uid="{00000000-0005-0000-0000-00008E0D0000}"/>
    <cellStyle name="Normal 89" xfId="2951" xr:uid="{00000000-0005-0000-0000-00008F0D0000}"/>
    <cellStyle name="Normal 9" xfId="2448" xr:uid="{00000000-0005-0000-0000-0000900D0000}"/>
    <cellStyle name="Normal 9 10" xfId="2341" xr:uid="{00000000-0005-0000-0000-0000910D0000}"/>
    <cellStyle name="Normal 9 11" xfId="2342" xr:uid="{00000000-0005-0000-0000-0000920D0000}"/>
    <cellStyle name="Normal 9 12" xfId="2343" xr:uid="{00000000-0005-0000-0000-0000930D0000}"/>
    <cellStyle name="Normal 9 13" xfId="2344" xr:uid="{00000000-0005-0000-0000-0000940D0000}"/>
    <cellStyle name="Normal 9 14" xfId="2345" xr:uid="{00000000-0005-0000-0000-0000950D0000}"/>
    <cellStyle name="Normal 9 15" xfId="2346" xr:uid="{00000000-0005-0000-0000-0000960D0000}"/>
    <cellStyle name="Normal 9 16" xfId="2347" xr:uid="{00000000-0005-0000-0000-0000970D0000}"/>
    <cellStyle name="Normal 9 17" xfId="2348" xr:uid="{00000000-0005-0000-0000-0000980D0000}"/>
    <cellStyle name="Normal 9 18" xfId="2349" xr:uid="{00000000-0005-0000-0000-0000990D0000}"/>
    <cellStyle name="Normal 9 19" xfId="2350" xr:uid="{00000000-0005-0000-0000-00009A0D0000}"/>
    <cellStyle name="Normal 9 2" xfId="2351" xr:uid="{00000000-0005-0000-0000-00009B0D0000}"/>
    <cellStyle name="Normal 9 2 10" xfId="2352" xr:uid="{00000000-0005-0000-0000-00009C0D0000}"/>
    <cellStyle name="Normal 9 2 11" xfId="2353" xr:uid="{00000000-0005-0000-0000-00009D0D0000}"/>
    <cellStyle name="Normal 9 2 12" xfId="2354" xr:uid="{00000000-0005-0000-0000-00009E0D0000}"/>
    <cellStyle name="Normal 9 2 13" xfId="2355" xr:uid="{00000000-0005-0000-0000-00009F0D0000}"/>
    <cellStyle name="Normal 9 2 14" xfId="2356" xr:uid="{00000000-0005-0000-0000-0000A00D0000}"/>
    <cellStyle name="Normal 9 2 15" xfId="2357" xr:uid="{00000000-0005-0000-0000-0000A10D0000}"/>
    <cellStyle name="Normal 9 2 16" xfId="2358" xr:uid="{00000000-0005-0000-0000-0000A20D0000}"/>
    <cellStyle name="Normal 9 2 17" xfId="2359" xr:uid="{00000000-0005-0000-0000-0000A30D0000}"/>
    <cellStyle name="Normal 9 2 18" xfId="2360" xr:uid="{00000000-0005-0000-0000-0000A40D0000}"/>
    <cellStyle name="Normal 9 2 2" xfId="2361" xr:uid="{00000000-0005-0000-0000-0000A50D0000}"/>
    <cellStyle name="Normal 9 2 3" xfId="2362" xr:uid="{00000000-0005-0000-0000-0000A60D0000}"/>
    <cellStyle name="Normal 9 2 4" xfId="2363" xr:uid="{00000000-0005-0000-0000-0000A70D0000}"/>
    <cellStyle name="Normal 9 2 5" xfId="2364" xr:uid="{00000000-0005-0000-0000-0000A80D0000}"/>
    <cellStyle name="Normal 9 2 6" xfId="2365" xr:uid="{00000000-0005-0000-0000-0000A90D0000}"/>
    <cellStyle name="Normal 9 2 7" xfId="2366" xr:uid="{00000000-0005-0000-0000-0000AA0D0000}"/>
    <cellStyle name="Normal 9 2 8" xfId="2367" xr:uid="{00000000-0005-0000-0000-0000AB0D0000}"/>
    <cellStyle name="Normal 9 2 9" xfId="2368" xr:uid="{00000000-0005-0000-0000-0000AC0D0000}"/>
    <cellStyle name="Normal 9 2_2012 TEP Rates (3)" xfId="3746" xr:uid="{00000000-0005-0000-0000-0000AD0D0000}"/>
    <cellStyle name="Normal 9 20" xfId="2369" xr:uid="{00000000-0005-0000-0000-0000AE0D0000}"/>
    <cellStyle name="Normal 9 21" xfId="2370" xr:uid="{00000000-0005-0000-0000-0000AF0D0000}"/>
    <cellStyle name="Normal 9 22" xfId="2371" xr:uid="{00000000-0005-0000-0000-0000B00D0000}"/>
    <cellStyle name="Normal 9 23" xfId="2372" xr:uid="{00000000-0005-0000-0000-0000B10D0000}"/>
    <cellStyle name="Normal 9 24" xfId="2373" xr:uid="{00000000-0005-0000-0000-0000B20D0000}"/>
    <cellStyle name="Normal 9 3" xfId="2374" xr:uid="{00000000-0005-0000-0000-0000B30D0000}"/>
    <cellStyle name="Normal 9 4" xfId="2375" xr:uid="{00000000-0005-0000-0000-0000B40D0000}"/>
    <cellStyle name="Normal 9 5" xfId="2376" xr:uid="{00000000-0005-0000-0000-0000B50D0000}"/>
    <cellStyle name="Normal 9 6" xfId="2377" xr:uid="{00000000-0005-0000-0000-0000B60D0000}"/>
    <cellStyle name="Normal 9 7" xfId="2378" xr:uid="{00000000-0005-0000-0000-0000B70D0000}"/>
    <cellStyle name="Normal 9 8" xfId="2379" xr:uid="{00000000-0005-0000-0000-0000B80D0000}"/>
    <cellStyle name="Normal 9 9" xfId="2380" xr:uid="{00000000-0005-0000-0000-0000B90D0000}"/>
    <cellStyle name="Normal 90" xfId="2944" xr:uid="{00000000-0005-0000-0000-0000BA0D0000}"/>
    <cellStyle name="Normal 91" xfId="2953" xr:uid="{00000000-0005-0000-0000-0000BB0D0000}"/>
    <cellStyle name="Normal 92" xfId="2957" xr:uid="{00000000-0005-0000-0000-0000BC0D0000}"/>
    <cellStyle name="Normal 93" xfId="2958" xr:uid="{00000000-0005-0000-0000-0000BD0D0000}"/>
    <cellStyle name="Normal 94" xfId="2959" xr:uid="{00000000-0005-0000-0000-0000BE0D0000}"/>
    <cellStyle name="Normal 94 2" xfId="2990" xr:uid="{00000000-0005-0000-0000-0000BF0D0000}"/>
    <cellStyle name="Normal 95" xfId="2960" xr:uid="{00000000-0005-0000-0000-0000C00D0000}"/>
    <cellStyle name="Normal 95 2" xfId="2991" xr:uid="{00000000-0005-0000-0000-0000C10D0000}"/>
    <cellStyle name="Normal 96" xfId="2961" xr:uid="{00000000-0005-0000-0000-0000C20D0000}"/>
    <cellStyle name="Normal 96 2" xfId="2992" xr:uid="{00000000-0005-0000-0000-0000C30D0000}"/>
    <cellStyle name="Normal 97" xfId="2962" xr:uid="{00000000-0005-0000-0000-0000C40D0000}"/>
    <cellStyle name="Normal 97 2" xfId="2993" xr:uid="{00000000-0005-0000-0000-0000C50D0000}"/>
    <cellStyle name="Normal 97 2 2" xfId="3576" xr:uid="{00000000-0005-0000-0000-0000C60D0000}"/>
    <cellStyle name="Normal 97 2 2 2" xfId="4034" xr:uid="{00000000-0005-0000-0000-0000C70D0000}"/>
    <cellStyle name="Normal 97 2 3" xfId="3783" xr:uid="{00000000-0005-0000-0000-0000C80D0000}"/>
    <cellStyle name="Normal 97 3" xfId="3034" xr:uid="{00000000-0005-0000-0000-0000C90D0000}"/>
    <cellStyle name="Normal 98" xfId="2964" xr:uid="{00000000-0005-0000-0000-0000CA0D0000}"/>
    <cellStyle name="Normal 99" xfId="2967" xr:uid="{00000000-0005-0000-0000-0000CB0D0000}"/>
    <cellStyle name="Normal_2007 Medical Dental Rates Final" xfId="1" xr:uid="{00000000-0005-0000-0000-0000CC0D0000}"/>
    <cellStyle name="Note 10" xfId="2381" xr:uid="{00000000-0005-0000-0000-0000CD0D0000}"/>
    <cellStyle name="Note 11" xfId="2382" xr:uid="{00000000-0005-0000-0000-0000CE0D0000}"/>
    <cellStyle name="Note 12" xfId="2383" xr:uid="{00000000-0005-0000-0000-0000CF0D0000}"/>
    <cellStyle name="Note 13" xfId="2384" xr:uid="{00000000-0005-0000-0000-0000D00D0000}"/>
    <cellStyle name="Note 14" xfId="2385" xr:uid="{00000000-0005-0000-0000-0000D10D0000}"/>
    <cellStyle name="Note 15" xfId="2386" xr:uid="{00000000-0005-0000-0000-0000D20D0000}"/>
    <cellStyle name="Note 16" xfId="2528" xr:uid="{00000000-0005-0000-0000-0000D30D0000}"/>
    <cellStyle name="Note 16 2" xfId="3776" xr:uid="{00000000-0005-0000-0000-0000D40D0000}"/>
    <cellStyle name="Note 2" xfId="2387" xr:uid="{00000000-0005-0000-0000-0000D50D0000}"/>
    <cellStyle name="Note 2 10" xfId="2388" xr:uid="{00000000-0005-0000-0000-0000D60D0000}"/>
    <cellStyle name="Note 2 11" xfId="2389" xr:uid="{00000000-0005-0000-0000-0000D70D0000}"/>
    <cellStyle name="Note 2 12" xfId="2390" xr:uid="{00000000-0005-0000-0000-0000D80D0000}"/>
    <cellStyle name="Note 2 13" xfId="2391" xr:uid="{00000000-0005-0000-0000-0000D90D0000}"/>
    <cellStyle name="Note 2 14" xfId="2768" xr:uid="{00000000-0005-0000-0000-0000DA0D0000}"/>
    <cellStyle name="Note 2 14 2" xfId="3780" xr:uid="{00000000-0005-0000-0000-0000DB0D0000}"/>
    <cellStyle name="Note 2 15" xfId="3577" xr:uid="{00000000-0005-0000-0000-0000DC0D0000}"/>
    <cellStyle name="Note 2 15 2" xfId="4035" xr:uid="{00000000-0005-0000-0000-0000DD0D0000}"/>
    <cellStyle name="Note 2 2" xfId="2392" xr:uid="{00000000-0005-0000-0000-0000DE0D0000}"/>
    <cellStyle name="Note 2 2 2" xfId="3148" xr:uid="{00000000-0005-0000-0000-0000DF0D0000}"/>
    <cellStyle name="Note 2 2 2 2" xfId="3578" xr:uid="{00000000-0005-0000-0000-0000E00D0000}"/>
    <cellStyle name="Note 2 2 2 2 2" xfId="4036" xr:uid="{00000000-0005-0000-0000-0000E10D0000}"/>
    <cellStyle name="Note 2 2 2 3" xfId="3863" xr:uid="{00000000-0005-0000-0000-0000E20D0000}"/>
    <cellStyle name="Note 2 2 3" xfId="2869" xr:uid="{00000000-0005-0000-0000-0000E30D0000}"/>
    <cellStyle name="Note 2 3" xfId="2393" xr:uid="{00000000-0005-0000-0000-0000E40D0000}"/>
    <cellStyle name="Note 2 4" xfId="2394" xr:uid="{00000000-0005-0000-0000-0000E50D0000}"/>
    <cellStyle name="Note 2 5" xfId="2395" xr:uid="{00000000-0005-0000-0000-0000E60D0000}"/>
    <cellStyle name="Note 2 6" xfId="2396" xr:uid="{00000000-0005-0000-0000-0000E70D0000}"/>
    <cellStyle name="Note 2 7" xfId="2397" xr:uid="{00000000-0005-0000-0000-0000E80D0000}"/>
    <cellStyle name="Note 2 8" xfId="2398" xr:uid="{00000000-0005-0000-0000-0000E90D0000}"/>
    <cellStyle name="Note 2 9" xfId="2399" xr:uid="{00000000-0005-0000-0000-0000EA0D0000}"/>
    <cellStyle name="Note 3" xfId="2400" xr:uid="{00000000-0005-0000-0000-0000EB0D0000}"/>
    <cellStyle name="Note 3 2" xfId="2401" xr:uid="{00000000-0005-0000-0000-0000EC0D0000}"/>
    <cellStyle name="Note 3 2 2" xfId="3110" xr:uid="{00000000-0005-0000-0000-0000ED0D0000}"/>
    <cellStyle name="Note 3 2 2 2" xfId="3825" xr:uid="{00000000-0005-0000-0000-0000EE0D0000}"/>
    <cellStyle name="Note 3 2 3" xfId="3579" xr:uid="{00000000-0005-0000-0000-0000EF0D0000}"/>
    <cellStyle name="Note 3 2 3 2" xfId="4037" xr:uid="{00000000-0005-0000-0000-0000F00D0000}"/>
    <cellStyle name="Note 3 3" xfId="2402" xr:uid="{00000000-0005-0000-0000-0000F10D0000}"/>
    <cellStyle name="Note 3 4" xfId="2403" xr:uid="{00000000-0005-0000-0000-0000F20D0000}"/>
    <cellStyle name="Note 3 5" xfId="2404" xr:uid="{00000000-0005-0000-0000-0000F30D0000}"/>
    <cellStyle name="Note 3 6" xfId="2405" xr:uid="{00000000-0005-0000-0000-0000F40D0000}"/>
    <cellStyle name="Note 3 7" xfId="2406" xr:uid="{00000000-0005-0000-0000-0000F50D0000}"/>
    <cellStyle name="Note 3 8" xfId="2407" xr:uid="{00000000-0005-0000-0000-0000F60D0000}"/>
    <cellStyle name="Note 3 9" xfId="2868" xr:uid="{00000000-0005-0000-0000-0000F70D0000}"/>
    <cellStyle name="Note 4" xfId="2408" xr:uid="{00000000-0005-0000-0000-0000F80D0000}"/>
    <cellStyle name="Note 4 2" xfId="2409" xr:uid="{00000000-0005-0000-0000-0000F90D0000}"/>
    <cellStyle name="Note 4 3" xfId="2410" xr:uid="{00000000-0005-0000-0000-0000FA0D0000}"/>
    <cellStyle name="Note 4 4" xfId="2411" xr:uid="{00000000-0005-0000-0000-0000FB0D0000}"/>
    <cellStyle name="Note 4 5" xfId="2412" xr:uid="{00000000-0005-0000-0000-0000FC0D0000}"/>
    <cellStyle name="Note 4 6" xfId="3135" xr:uid="{00000000-0005-0000-0000-0000FD0D0000}"/>
    <cellStyle name="Note 4 6 2" xfId="3850" xr:uid="{00000000-0005-0000-0000-0000FE0D0000}"/>
    <cellStyle name="Note 4 7" xfId="3580" xr:uid="{00000000-0005-0000-0000-0000FF0D0000}"/>
    <cellStyle name="Note 4 7 2" xfId="4038" xr:uid="{00000000-0005-0000-0000-0000000E0000}"/>
    <cellStyle name="Note 5" xfId="2413" xr:uid="{00000000-0005-0000-0000-0000010E0000}"/>
    <cellStyle name="Note 5 2" xfId="2414" xr:uid="{00000000-0005-0000-0000-0000020E0000}"/>
    <cellStyle name="Note 5 3" xfId="2415" xr:uid="{00000000-0005-0000-0000-0000030E0000}"/>
    <cellStyle name="Note 5 4" xfId="2416" xr:uid="{00000000-0005-0000-0000-0000040E0000}"/>
    <cellStyle name="Note 5 5" xfId="2417" xr:uid="{00000000-0005-0000-0000-0000050E0000}"/>
    <cellStyle name="Note 5 6" xfId="3097" xr:uid="{00000000-0005-0000-0000-0000060E0000}"/>
    <cellStyle name="Note 5 6 2" xfId="3812" xr:uid="{00000000-0005-0000-0000-0000070E0000}"/>
    <cellStyle name="Note 5 7" xfId="3581" xr:uid="{00000000-0005-0000-0000-0000080E0000}"/>
    <cellStyle name="Note 5 7 2" xfId="4039" xr:uid="{00000000-0005-0000-0000-0000090E0000}"/>
    <cellStyle name="Note 6" xfId="2418" xr:uid="{00000000-0005-0000-0000-00000A0E0000}"/>
    <cellStyle name="Note 6 2" xfId="2419" xr:uid="{00000000-0005-0000-0000-00000B0E0000}"/>
    <cellStyle name="Note 6 3" xfId="2420" xr:uid="{00000000-0005-0000-0000-00000C0E0000}"/>
    <cellStyle name="Note 6 4" xfId="2421" xr:uid="{00000000-0005-0000-0000-00000D0E0000}"/>
    <cellStyle name="Note 6 5" xfId="2422" xr:uid="{00000000-0005-0000-0000-00000E0E0000}"/>
    <cellStyle name="Note 6 6" xfId="3084" xr:uid="{00000000-0005-0000-0000-00000F0E0000}"/>
    <cellStyle name="Note 6 6 2" xfId="3799" xr:uid="{00000000-0005-0000-0000-0000100E0000}"/>
    <cellStyle name="Note 6 7" xfId="3582" xr:uid="{00000000-0005-0000-0000-0000110E0000}"/>
    <cellStyle name="Note 6 7 2" xfId="4040" xr:uid="{00000000-0005-0000-0000-0000120E0000}"/>
    <cellStyle name="Note 7" xfId="2423" xr:uid="{00000000-0005-0000-0000-0000130E0000}"/>
    <cellStyle name="Note 7 2" xfId="2424" xr:uid="{00000000-0005-0000-0000-0000140E0000}"/>
    <cellStyle name="Note 7 3" xfId="2425" xr:uid="{00000000-0005-0000-0000-0000150E0000}"/>
    <cellStyle name="Note 7 4" xfId="3163" xr:uid="{00000000-0005-0000-0000-0000160E0000}"/>
    <cellStyle name="Note 7 4 2" xfId="3876" xr:uid="{00000000-0005-0000-0000-0000170E0000}"/>
    <cellStyle name="Note 7 5" xfId="3583" xr:uid="{00000000-0005-0000-0000-0000180E0000}"/>
    <cellStyle name="Note 7 5 2" xfId="4041" xr:uid="{00000000-0005-0000-0000-0000190E0000}"/>
    <cellStyle name="Note 8" xfId="2426" xr:uid="{00000000-0005-0000-0000-00001A0E0000}"/>
    <cellStyle name="Note 8 2" xfId="2427" xr:uid="{00000000-0005-0000-0000-00001B0E0000}"/>
    <cellStyle name="Note 8 3" xfId="2428" xr:uid="{00000000-0005-0000-0000-00001C0E0000}"/>
    <cellStyle name="Note 8 4" xfId="3404" xr:uid="{00000000-0005-0000-0000-00001D0E0000}"/>
    <cellStyle name="Note 8 4 2" xfId="3908" xr:uid="{00000000-0005-0000-0000-00001E0E0000}"/>
    <cellStyle name="Note 8 5" xfId="3584" xr:uid="{00000000-0005-0000-0000-00001F0E0000}"/>
    <cellStyle name="Note 8 5 2" xfId="4042" xr:uid="{00000000-0005-0000-0000-0000200E0000}"/>
    <cellStyle name="Note 9" xfId="2429" xr:uid="{00000000-0005-0000-0000-0000210E0000}"/>
    <cellStyle name="Output" xfId="2458" builtinId="21" customBuiltin="1"/>
    <cellStyle name="Output 2" xfId="2430" xr:uid="{00000000-0005-0000-0000-0000230E0000}"/>
    <cellStyle name="Output 2 2" xfId="3405" xr:uid="{00000000-0005-0000-0000-0000240E0000}"/>
    <cellStyle name="Percent" xfId="2" builtinId="5"/>
    <cellStyle name="Percent [0]" xfId="3406" xr:uid="{00000000-0005-0000-0000-0000260E0000}"/>
    <cellStyle name="Percent [00]" xfId="3407" xr:uid="{00000000-0005-0000-0000-0000270E0000}"/>
    <cellStyle name="Percent [2]" xfId="2769" xr:uid="{00000000-0005-0000-0000-0000280E0000}"/>
    <cellStyle name="Percent [2] 2" xfId="2770" xr:uid="{00000000-0005-0000-0000-0000290E0000}"/>
    <cellStyle name="Percent [2] 2 2" xfId="2771" xr:uid="{00000000-0005-0000-0000-00002A0E0000}"/>
    <cellStyle name="Percent [2] 3" xfId="2772" xr:uid="{00000000-0005-0000-0000-00002B0E0000}"/>
    <cellStyle name="Percent [2] 3 2" xfId="2773" xr:uid="{00000000-0005-0000-0000-00002C0E0000}"/>
    <cellStyle name="Percent [2] 4" xfId="2876" xr:uid="{00000000-0005-0000-0000-00002D0E0000}"/>
    <cellStyle name="Percent [2] 4 2" xfId="2994" xr:uid="{00000000-0005-0000-0000-00002E0E0000}"/>
    <cellStyle name="Percent [2] 5" xfId="3010" xr:uid="{00000000-0005-0000-0000-00002F0E0000}"/>
    <cellStyle name="Percent [2] 5 2" xfId="3058" xr:uid="{00000000-0005-0000-0000-0000300E0000}"/>
    <cellStyle name="Percent 10" xfId="2521" xr:uid="{00000000-0005-0000-0000-0000310E0000}"/>
    <cellStyle name="Percent 10 2" xfId="2775" xr:uid="{00000000-0005-0000-0000-0000320E0000}"/>
    <cellStyle name="Percent 10 3" xfId="2774" xr:uid="{00000000-0005-0000-0000-0000330E0000}"/>
    <cellStyle name="Percent 100" xfId="3046" xr:uid="{00000000-0005-0000-0000-0000340E0000}"/>
    <cellStyle name="Percent 101" xfId="3021" xr:uid="{00000000-0005-0000-0000-0000350E0000}"/>
    <cellStyle name="Percent 102" xfId="3047" xr:uid="{00000000-0005-0000-0000-0000360E0000}"/>
    <cellStyle name="Percent 103" xfId="3049" xr:uid="{00000000-0005-0000-0000-0000370E0000}"/>
    <cellStyle name="Percent 104" xfId="3083" xr:uid="{00000000-0005-0000-0000-0000380E0000}"/>
    <cellStyle name="Percent 105" xfId="3082" xr:uid="{00000000-0005-0000-0000-0000390E0000}"/>
    <cellStyle name="Percent 106" xfId="3408" xr:uid="{00000000-0005-0000-0000-00003A0E0000}"/>
    <cellStyle name="Percent 106 2" xfId="3585" xr:uid="{00000000-0005-0000-0000-00003B0E0000}"/>
    <cellStyle name="Percent 106 2 2" xfId="4043" xr:uid="{00000000-0005-0000-0000-00003C0E0000}"/>
    <cellStyle name="Percent 106 3" xfId="3909" xr:uid="{00000000-0005-0000-0000-00003D0E0000}"/>
    <cellStyle name="Percent 107" xfId="3409" xr:uid="{00000000-0005-0000-0000-00003E0E0000}"/>
    <cellStyle name="Percent 107 2" xfId="3586" xr:uid="{00000000-0005-0000-0000-00003F0E0000}"/>
    <cellStyle name="Percent 107 2 2" xfId="4044" xr:uid="{00000000-0005-0000-0000-0000400E0000}"/>
    <cellStyle name="Percent 107 3" xfId="3910" xr:uid="{00000000-0005-0000-0000-0000410E0000}"/>
    <cellStyle name="Percent 108" xfId="3410" xr:uid="{00000000-0005-0000-0000-0000420E0000}"/>
    <cellStyle name="Percent 108 2" xfId="3587" xr:uid="{00000000-0005-0000-0000-0000430E0000}"/>
    <cellStyle name="Percent 108 2 2" xfId="4045" xr:uid="{00000000-0005-0000-0000-0000440E0000}"/>
    <cellStyle name="Percent 108 3" xfId="3911" xr:uid="{00000000-0005-0000-0000-0000450E0000}"/>
    <cellStyle name="Percent 109" xfId="3411" xr:uid="{00000000-0005-0000-0000-0000460E0000}"/>
    <cellStyle name="Percent 109 2" xfId="3588" xr:uid="{00000000-0005-0000-0000-0000470E0000}"/>
    <cellStyle name="Percent 109 2 2" xfId="4046" xr:uid="{00000000-0005-0000-0000-0000480E0000}"/>
    <cellStyle name="Percent 109 3" xfId="3912" xr:uid="{00000000-0005-0000-0000-0000490E0000}"/>
    <cellStyle name="Percent 11" xfId="2776" xr:uid="{00000000-0005-0000-0000-00004A0E0000}"/>
    <cellStyle name="Percent 11 2" xfId="2777" xr:uid="{00000000-0005-0000-0000-00004B0E0000}"/>
    <cellStyle name="Percent 110" xfId="3412" xr:uid="{00000000-0005-0000-0000-00004C0E0000}"/>
    <cellStyle name="Percent 110 2" xfId="3589" xr:uid="{00000000-0005-0000-0000-00004D0E0000}"/>
    <cellStyle name="Percent 110 2 2" xfId="4047" xr:uid="{00000000-0005-0000-0000-00004E0E0000}"/>
    <cellStyle name="Percent 110 3" xfId="3913" xr:uid="{00000000-0005-0000-0000-00004F0E0000}"/>
    <cellStyle name="Percent 111" xfId="3413" xr:uid="{00000000-0005-0000-0000-0000500E0000}"/>
    <cellStyle name="Percent 111 2" xfId="3590" xr:uid="{00000000-0005-0000-0000-0000510E0000}"/>
    <cellStyle name="Percent 111 2 2" xfId="4048" xr:uid="{00000000-0005-0000-0000-0000520E0000}"/>
    <cellStyle name="Percent 111 3" xfId="3914" xr:uid="{00000000-0005-0000-0000-0000530E0000}"/>
    <cellStyle name="Percent 112" xfId="3414" xr:uid="{00000000-0005-0000-0000-0000540E0000}"/>
    <cellStyle name="Percent 113" xfId="3415" xr:uid="{00000000-0005-0000-0000-0000550E0000}"/>
    <cellStyle name="Percent 114" xfId="3416" xr:uid="{00000000-0005-0000-0000-0000560E0000}"/>
    <cellStyle name="Percent 115" xfId="3417" xr:uid="{00000000-0005-0000-0000-0000570E0000}"/>
    <cellStyle name="Percent 116" xfId="3434" xr:uid="{00000000-0005-0000-0000-0000580E0000}"/>
    <cellStyle name="Percent 117" xfId="2525" xr:uid="{00000000-0005-0000-0000-0000590E0000}"/>
    <cellStyle name="Percent 117 2" xfId="3773" xr:uid="{00000000-0005-0000-0000-00005A0E0000}"/>
    <cellStyle name="Percent 118" xfId="2526" xr:uid="{00000000-0005-0000-0000-00005B0E0000}"/>
    <cellStyle name="Percent 118 2" xfId="3774" xr:uid="{00000000-0005-0000-0000-00005C0E0000}"/>
    <cellStyle name="Percent 119" xfId="3435" xr:uid="{00000000-0005-0000-0000-00005D0E0000}"/>
    <cellStyle name="Percent 119 2" xfId="3916" xr:uid="{00000000-0005-0000-0000-00005E0E0000}"/>
    <cellStyle name="Percent 12" xfId="2778" xr:uid="{00000000-0005-0000-0000-00005F0E0000}"/>
    <cellStyle name="Percent 120" xfId="3440" xr:uid="{00000000-0005-0000-0000-0000600E0000}"/>
    <cellStyle name="Percent 120 2" xfId="3919" xr:uid="{00000000-0005-0000-0000-0000610E0000}"/>
    <cellStyle name="Percent 121" xfId="3442" xr:uid="{00000000-0005-0000-0000-0000620E0000}"/>
    <cellStyle name="Percent 121 2" xfId="3921" xr:uid="{00000000-0005-0000-0000-0000630E0000}"/>
    <cellStyle name="Percent 122" xfId="3604" xr:uid="{00000000-0005-0000-0000-0000640E0000}"/>
    <cellStyle name="Percent 122 2" xfId="4058" xr:uid="{00000000-0005-0000-0000-0000650E0000}"/>
    <cellStyle name="Percent 123" xfId="3606" xr:uid="{00000000-0005-0000-0000-0000660E0000}"/>
    <cellStyle name="Percent 123 2" xfId="4060" xr:uid="{00000000-0005-0000-0000-0000670E0000}"/>
    <cellStyle name="Percent 124" xfId="3608" xr:uid="{00000000-0005-0000-0000-0000680E0000}"/>
    <cellStyle name="Percent 124 2" xfId="4062" xr:uid="{00000000-0005-0000-0000-0000690E0000}"/>
    <cellStyle name="Percent 125" xfId="3610" xr:uid="{00000000-0005-0000-0000-00006A0E0000}"/>
    <cellStyle name="Percent 125 2" xfId="4064" xr:uid="{00000000-0005-0000-0000-00006B0E0000}"/>
    <cellStyle name="Percent 126" xfId="3612" xr:uid="{00000000-0005-0000-0000-00006C0E0000}"/>
    <cellStyle name="Percent 126 2" xfId="4066" xr:uid="{00000000-0005-0000-0000-00006D0E0000}"/>
    <cellStyle name="Percent 127" xfId="3614" xr:uid="{00000000-0005-0000-0000-00006E0E0000}"/>
    <cellStyle name="Percent 127 2" xfId="4068" xr:uid="{00000000-0005-0000-0000-00006F0E0000}"/>
    <cellStyle name="Percent 128" xfId="3616" xr:uid="{00000000-0005-0000-0000-0000700E0000}"/>
    <cellStyle name="Percent 128 2" xfId="4070" xr:uid="{00000000-0005-0000-0000-0000710E0000}"/>
    <cellStyle name="Percent 129" xfId="3618" xr:uid="{00000000-0005-0000-0000-0000720E0000}"/>
    <cellStyle name="Percent 129 2" xfId="4072" xr:uid="{00000000-0005-0000-0000-0000730E0000}"/>
    <cellStyle name="Percent 13" xfId="2779" xr:uid="{00000000-0005-0000-0000-0000740E0000}"/>
    <cellStyle name="Percent 130" xfId="3620" xr:uid="{00000000-0005-0000-0000-0000750E0000}"/>
    <cellStyle name="Percent 130 2" xfId="4074" xr:uid="{00000000-0005-0000-0000-0000760E0000}"/>
    <cellStyle name="Percent 131" xfId="3622" xr:uid="{00000000-0005-0000-0000-0000770E0000}"/>
    <cellStyle name="Percent 131 2" xfId="4076" xr:uid="{00000000-0005-0000-0000-0000780E0000}"/>
    <cellStyle name="Percent 132" xfId="3624" xr:uid="{00000000-0005-0000-0000-0000790E0000}"/>
    <cellStyle name="Percent 132 2" xfId="4078" xr:uid="{00000000-0005-0000-0000-00007A0E0000}"/>
    <cellStyle name="Percent 133" xfId="3626" xr:uid="{00000000-0005-0000-0000-00007B0E0000}"/>
    <cellStyle name="Percent 133 2" xfId="4080" xr:uid="{00000000-0005-0000-0000-00007C0E0000}"/>
    <cellStyle name="Percent 134" xfId="3628" xr:uid="{00000000-0005-0000-0000-00007D0E0000}"/>
    <cellStyle name="Percent 134 2" xfId="4082" xr:uid="{00000000-0005-0000-0000-00007E0E0000}"/>
    <cellStyle name="Percent 135" xfId="3630" xr:uid="{00000000-0005-0000-0000-00007F0E0000}"/>
    <cellStyle name="Percent 135 2" xfId="4084" xr:uid="{00000000-0005-0000-0000-0000800E0000}"/>
    <cellStyle name="Percent 136" xfId="3632" xr:uid="{00000000-0005-0000-0000-0000810E0000}"/>
    <cellStyle name="Percent 136 2" xfId="4086" xr:uid="{00000000-0005-0000-0000-0000820E0000}"/>
    <cellStyle name="Percent 14" xfId="2780" xr:uid="{00000000-0005-0000-0000-0000830E0000}"/>
    <cellStyle name="Percent 15" xfId="2781" xr:uid="{00000000-0005-0000-0000-0000840E0000}"/>
    <cellStyle name="Percent 15 2" xfId="2782" xr:uid="{00000000-0005-0000-0000-0000850E0000}"/>
    <cellStyle name="Percent 16" xfId="2783" xr:uid="{00000000-0005-0000-0000-0000860E0000}"/>
    <cellStyle name="Percent 17" xfId="2784" xr:uid="{00000000-0005-0000-0000-0000870E0000}"/>
    <cellStyle name="Percent 18" xfId="2785" xr:uid="{00000000-0005-0000-0000-0000880E0000}"/>
    <cellStyle name="Percent 19" xfId="2786" xr:uid="{00000000-0005-0000-0000-0000890E0000}"/>
    <cellStyle name="Percent 2" xfId="2432" xr:uid="{00000000-0005-0000-0000-00008A0E0000}"/>
    <cellStyle name="Percent 2 2" xfId="2433" xr:uid="{00000000-0005-0000-0000-00008B0E0000}"/>
    <cellStyle name="Percent 2 3" xfId="2522" xr:uid="{00000000-0005-0000-0000-00008C0E0000}"/>
    <cellStyle name="Percent 20" xfId="2787" xr:uid="{00000000-0005-0000-0000-00008D0E0000}"/>
    <cellStyle name="Percent 21" xfId="2788" xr:uid="{00000000-0005-0000-0000-00008E0E0000}"/>
    <cellStyle name="Percent 22" xfId="2789" xr:uid="{00000000-0005-0000-0000-00008F0E0000}"/>
    <cellStyle name="Percent 23" xfId="2790" xr:uid="{00000000-0005-0000-0000-0000900E0000}"/>
    <cellStyle name="Percent 24" xfId="2791" xr:uid="{00000000-0005-0000-0000-0000910E0000}"/>
    <cellStyle name="Percent 24 2" xfId="2792" xr:uid="{00000000-0005-0000-0000-0000920E0000}"/>
    <cellStyle name="Percent 25" xfId="2793" xr:uid="{00000000-0005-0000-0000-0000930E0000}"/>
    <cellStyle name="Percent 26" xfId="2794" xr:uid="{00000000-0005-0000-0000-0000940E0000}"/>
    <cellStyle name="Percent 27" xfId="2795" xr:uid="{00000000-0005-0000-0000-0000950E0000}"/>
    <cellStyle name="Percent 28" xfId="2796" xr:uid="{00000000-0005-0000-0000-0000960E0000}"/>
    <cellStyle name="Percent 29" xfId="2797" xr:uid="{00000000-0005-0000-0000-0000970E0000}"/>
    <cellStyle name="Percent 3" xfId="2431" xr:uid="{00000000-0005-0000-0000-0000980E0000}"/>
    <cellStyle name="Percent 3 2" xfId="2798" xr:uid="{00000000-0005-0000-0000-0000990E0000}"/>
    <cellStyle name="Percent 3 3" xfId="3747" xr:uid="{00000000-0005-0000-0000-00009A0E0000}"/>
    <cellStyle name="Percent 30" xfId="2799" xr:uid="{00000000-0005-0000-0000-00009B0E0000}"/>
    <cellStyle name="Percent 30 2" xfId="2831" xr:uid="{00000000-0005-0000-0000-00009C0E0000}"/>
    <cellStyle name="Percent 30 2 2" xfId="3077" xr:uid="{00000000-0005-0000-0000-00009D0E0000}"/>
    <cellStyle name="Percent 30 2 2 2" xfId="3592" xr:uid="{00000000-0005-0000-0000-00009E0E0000}"/>
    <cellStyle name="Percent 30 2 2 2 2" xfId="4050" xr:uid="{00000000-0005-0000-0000-00009F0E0000}"/>
    <cellStyle name="Percent 30 2 2 3" xfId="3798" xr:uid="{00000000-0005-0000-0000-0000A00E0000}"/>
    <cellStyle name="Percent 30 3" xfId="2871" xr:uid="{00000000-0005-0000-0000-0000A10E0000}"/>
    <cellStyle name="Percent 30 4" xfId="3591" xr:uid="{00000000-0005-0000-0000-0000A20E0000}"/>
    <cellStyle name="Percent 30 4 2" xfId="4049" xr:uid="{00000000-0005-0000-0000-0000A30E0000}"/>
    <cellStyle name="Percent 30 5" xfId="3781" xr:uid="{00000000-0005-0000-0000-0000A40E0000}"/>
    <cellStyle name="Percent 31" xfId="2833" xr:uid="{00000000-0005-0000-0000-0000A50E0000}"/>
    <cellStyle name="Percent 32" xfId="2835" xr:uid="{00000000-0005-0000-0000-0000A60E0000}"/>
    <cellStyle name="Percent 33" xfId="2840" xr:uid="{00000000-0005-0000-0000-0000A70E0000}"/>
    <cellStyle name="Percent 34" xfId="2837" xr:uid="{00000000-0005-0000-0000-0000A80E0000}"/>
    <cellStyle name="Percent 35" xfId="2841" xr:uid="{00000000-0005-0000-0000-0000A90E0000}"/>
    <cellStyle name="Percent 36" xfId="2844" xr:uid="{00000000-0005-0000-0000-0000AA0E0000}"/>
    <cellStyle name="Percent 37" xfId="2838" xr:uid="{00000000-0005-0000-0000-0000AB0E0000}"/>
    <cellStyle name="Percent 38" xfId="2847" xr:uid="{00000000-0005-0000-0000-0000AC0E0000}"/>
    <cellStyle name="Percent 39" xfId="2851" xr:uid="{00000000-0005-0000-0000-0000AD0E0000}"/>
    <cellStyle name="Percent 4" xfId="2800" xr:uid="{00000000-0005-0000-0000-0000AE0E0000}"/>
    <cellStyle name="Percent 4 2" xfId="3748" xr:uid="{00000000-0005-0000-0000-0000AF0E0000}"/>
    <cellStyle name="Percent 4 2 2" xfId="4090" xr:uid="{00000000-0005-0000-0000-0000B00E0000}"/>
    <cellStyle name="Percent 4 3" xfId="3754" xr:uid="{00000000-0005-0000-0000-0000B10E0000}"/>
    <cellStyle name="Percent 4 3 2" xfId="4094" xr:uid="{00000000-0005-0000-0000-0000B20E0000}"/>
    <cellStyle name="Percent 40" xfId="2852" xr:uid="{00000000-0005-0000-0000-0000B30E0000}"/>
    <cellStyle name="Percent 41" xfId="2849" xr:uid="{00000000-0005-0000-0000-0000B40E0000}"/>
    <cellStyle name="Percent 42" xfId="2853" xr:uid="{00000000-0005-0000-0000-0000B50E0000}"/>
    <cellStyle name="Percent 43" xfId="2857" xr:uid="{00000000-0005-0000-0000-0000B60E0000}"/>
    <cellStyle name="Percent 44" xfId="2861" xr:uid="{00000000-0005-0000-0000-0000B70E0000}"/>
    <cellStyle name="Percent 44 2" xfId="2872" xr:uid="{00000000-0005-0000-0000-0000B80E0000}"/>
    <cellStyle name="Percent 45" xfId="2870" xr:uid="{00000000-0005-0000-0000-0000B90E0000}"/>
    <cellStyle name="Percent 45 2" xfId="2882" xr:uid="{00000000-0005-0000-0000-0000BA0E0000}"/>
    <cellStyle name="Percent 46" xfId="2873" xr:uid="{00000000-0005-0000-0000-0000BB0E0000}"/>
    <cellStyle name="Percent 46 2" xfId="2883" xr:uid="{00000000-0005-0000-0000-0000BC0E0000}"/>
    <cellStyle name="Percent 47" xfId="2879" xr:uid="{00000000-0005-0000-0000-0000BD0E0000}"/>
    <cellStyle name="Percent 48" xfId="2884" xr:uid="{00000000-0005-0000-0000-0000BE0E0000}"/>
    <cellStyle name="Percent 49" xfId="2887" xr:uid="{00000000-0005-0000-0000-0000BF0E0000}"/>
    <cellStyle name="Percent 5" xfId="2801" xr:uid="{00000000-0005-0000-0000-0000C00E0000}"/>
    <cellStyle name="Percent 50" xfId="2892" xr:uid="{00000000-0005-0000-0000-0000C10E0000}"/>
    <cellStyle name="Percent 50 2" xfId="2995" xr:uid="{00000000-0005-0000-0000-0000C20E0000}"/>
    <cellStyle name="Percent 51" xfId="2896" xr:uid="{00000000-0005-0000-0000-0000C30E0000}"/>
    <cellStyle name="Percent 51 2" xfId="2996" xr:uid="{00000000-0005-0000-0000-0000C40E0000}"/>
    <cellStyle name="Percent 52" xfId="2891" xr:uid="{00000000-0005-0000-0000-0000C50E0000}"/>
    <cellStyle name="Percent 52 2" xfId="2997" xr:uid="{00000000-0005-0000-0000-0000C60E0000}"/>
    <cellStyle name="Percent 53" xfId="2898" xr:uid="{00000000-0005-0000-0000-0000C70E0000}"/>
    <cellStyle name="Percent 53 2" xfId="2998" xr:uid="{00000000-0005-0000-0000-0000C80E0000}"/>
    <cellStyle name="Percent 54" xfId="2900" xr:uid="{00000000-0005-0000-0000-0000C90E0000}"/>
    <cellStyle name="Percent 55" xfId="2894" xr:uid="{00000000-0005-0000-0000-0000CA0E0000}"/>
    <cellStyle name="Percent 56" xfId="2901" xr:uid="{00000000-0005-0000-0000-0000CB0E0000}"/>
    <cellStyle name="Percent 57" xfId="2903" xr:uid="{00000000-0005-0000-0000-0000CC0E0000}"/>
    <cellStyle name="Percent 58" xfId="2899" xr:uid="{00000000-0005-0000-0000-0000CD0E0000}"/>
    <cellStyle name="Percent 59" xfId="2910" xr:uid="{00000000-0005-0000-0000-0000CE0E0000}"/>
    <cellStyle name="Percent 59 2" xfId="2999" xr:uid="{00000000-0005-0000-0000-0000CF0E0000}"/>
    <cellStyle name="Percent 6" xfId="2802" xr:uid="{00000000-0005-0000-0000-0000D00E0000}"/>
    <cellStyle name="Percent 6 2" xfId="2803" xr:uid="{00000000-0005-0000-0000-0000D10E0000}"/>
    <cellStyle name="Percent 60" xfId="2913" xr:uid="{00000000-0005-0000-0000-0000D20E0000}"/>
    <cellStyle name="Percent 60 2" xfId="3000" xr:uid="{00000000-0005-0000-0000-0000D30E0000}"/>
    <cellStyle name="Percent 61" xfId="2914" xr:uid="{00000000-0005-0000-0000-0000D40E0000}"/>
    <cellStyle name="Percent 62" xfId="2919" xr:uid="{00000000-0005-0000-0000-0000D50E0000}"/>
    <cellStyle name="Percent 63" xfId="2915" xr:uid="{00000000-0005-0000-0000-0000D60E0000}"/>
    <cellStyle name="Percent 64" xfId="2920" xr:uid="{00000000-0005-0000-0000-0000D70E0000}"/>
    <cellStyle name="Percent 65" xfId="2923" xr:uid="{00000000-0005-0000-0000-0000D80E0000}"/>
    <cellStyle name="Percent 66" xfId="2916" xr:uid="{00000000-0005-0000-0000-0000D90E0000}"/>
    <cellStyle name="Percent 67" xfId="2924" xr:uid="{00000000-0005-0000-0000-0000DA0E0000}"/>
    <cellStyle name="Percent 68" xfId="2917" xr:uid="{00000000-0005-0000-0000-0000DB0E0000}"/>
    <cellStyle name="Percent 69" xfId="2932" xr:uid="{00000000-0005-0000-0000-0000DC0E0000}"/>
    <cellStyle name="Percent 7" xfId="2804" xr:uid="{00000000-0005-0000-0000-0000DD0E0000}"/>
    <cellStyle name="Percent 7 2" xfId="2805" xr:uid="{00000000-0005-0000-0000-0000DE0E0000}"/>
    <cellStyle name="Percent 70" xfId="2933" xr:uid="{00000000-0005-0000-0000-0000DF0E0000}"/>
    <cellStyle name="Percent 71" xfId="2930" xr:uid="{00000000-0005-0000-0000-0000E00E0000}"/>
    <cellStyle name="Percent 72" xfId="2938" xr:uid="{00000000-0005-0000-0000-0000E10E0000}"/>
    <cellStyle name="Percent 73" xfId="2937" xr:uid="{00000000-0005-0000-0000-0000E20E0000}"/>
    <cellStyle name="Percent 74" xfId="2939" xr:uid="{00000000-0005-0000-0000-0000E30E0000}"/>
    <cellStyle name="Percent 75" xfId="2936" xr:uid="{00000000-0005-0000-0000-0000E40E0000}"/>
    <cellStyle name="Percent 76" xfId="2945" xr:uid="{00000000-0005-0000-0000-0000E50E0000}"/>
    <cellStyle name="Percent 77" xfId="2948" xr:uid="{00000000-0005-0000-0000-0000E60E0000}"/>
    <cellStyle name="Percent 78" xfId="2950" xr:uid="{00000000-0005-0000-0000-0000E70E0000}"/>
    <cellStyle name="Percent 79" xfId="2947" xr:uid="{00000000-0005-0000-0000-0000E80E0000}"/>
    <cellStyle name="Percent 8" xfId="2806" xr:uid="{00000000-0005-0000-0000-0000E90E0000}"/>
    <cellStyle name="Percent 8 2" xfId="2807" xr:uid="{00000000-0005-0000-0000-0000EA0E0000}"/>
    <cellStyle name="Percent 80" xfId="2952" xr:uid="{00000000-0005-0000-0000-0000EB0E0000}"/>
    <cellStyle name="Percent 81" xfId="2955" xr:uid="{00000000-0005-0000-0000-0000EC0E0000}"/>
    <cellStyle name="Percent 82" xfId="2954" xr:uid="{00000000-0005-0000-0000-0000ED0E0000}"/>
    <cellStyle name="Percent 83" xfId="2956" xr:uid="{00000000-0005-0000-0000-0000EE0E0000}"/>
    <cellStyle name="Percent 84" xfId="2963" xr:uid="{00000000-0005-0000-0000-0000EF0E0000}"/>
    <cellStyle name="Percent 84 2" xfId="3001" xr:uid="{00000000-0005-0000-0000-0000F00E0000}"/>
    <cellStyle name="Percent 84 2 2" xfId="3593" xr:uid="{00000000-0005-0000-0000-0000F10E0000}"/>
    <cellStyle name="Percent 84 2 2 2" xfId="4051" xr:uid="{00000000-0005-0000-0000-0000F20E0000}"/>
    <cellStyle name="Percent 84 2 3" xfId="3784" xr:uid="{00000000-0005-0000-0000-0000F30E0000}"/>
    <cellStyle name="Percent 84 3" xfId="3035" xr:uid="{00000000-0005-0000-0000-0000F40E0000}"/>
    <cellStyle name="Percent 85" xfId="2968" xr:uid="{00000000-0005-0000-0000-0000F50E0000}"/>
    <cellStyle name="Percent 86" xfId="2970" xr:uid="{00000000-0005-0000-0000-0000F60E0000}"/>
    <cellStyle name="Percent 87" xfId="2965" xr:uid="{00000000-0005-0000-0000-0000F70E0000}"/>
    <cellStyle name="Percent 88" xfId="2971" xr:uid="{00000000-0005-0000-0000-0000F80E0000}"/>
    <cellStyle name="Percent 89" xfId="2966" xr:uid="{00000000-0005-0000-0000-0000F90E0000}"/>
    <cellStyle name="Percent 9" xfId="2808" xr:uid="{00000000-0005-0000-0000-0000FA0E0000}"/>
    <cellStyle name="Percent 9 2" xfId="2809" xr:uid="{00000000-0005-0000-0000-0000FB0E0000}"/>
    <cellStyle name="Percent 90" xfId="2975" xr:uid="{00000000-0005-0000-0000-0000FC0E0000}"/>
    <cellStyle name="Percent 91" xfId="3009" xr:uid="{00000000-0005-0000-0000-0000FD0E0000}"/>
    <cellStyle name="Percent 91 2" xfId="3057" xr:uid="{00000000-0005-0000-0000-0000FE0E0000}"/>
    <cellStyle name="Percent 92" xfId="3028" xr:uid="{00000000-0005-0000-0000-0000FF0E0000}"/>
    <cellStyle name="Percent 92 2" xfId="3594" xr:uid="{00000000-0005-0000-0000-0000000F0000}"/>
    <cellStyle name="Percent 92 2 2" xfId="4052" xr:uid="{00000000-0005-0000-0000-0000010F0000}"/>
    <cellStyle name="Percent 92 3" xfId="3786" xr:uid="{00000000-0005-0000-0000-0000020F0000}"/>
    <cellStyle name="Percent 93" xfId="3030" xr:uid="{00000000-0005-0000-0000-0000030F0000}"/>
    <cellStyle name="Percent 93 2" xfId="3595" xr:uid="{00000000-0005-0000-0000-0000040F0000}"/>
    <cellStyle name="Percent 93 2 2" xfId="4053" xr:uid="{00000000-0005-0000-0000-0000050F0000}"/>
    <cellStyle name="Percent 93 3" xfId="3788" xr:uid="{00000000-0005-0000-0000-0000060F0000}"/>
    <cellStyle name="Percent 94" xfId="3038" xr:uid="{00000000-0005-0000-0000-0000070F0000}"/>
    <cellStyle name="Percent 94 2" xfId="3596" xr:uid="{00000000-0005-0000-0000-0000080F0000}"/>
    <cellStyle name="Percent 94 2 2" xfId="4054" xr:uid="{00000000-0005-0000-0000-0000090F0000}"/>
    <cellStyle name="Percent 94 3" xfId="3792" xr:uid="{00000000-0005-0000-0000-00000A0F0000}"/>
    <cellStyle name="Percent 95" xfId="3031" xr:uid="{00000000-0005-0000-0000-00000B0F0000}"/>
    <cellStyle name="Percent 95 2" xfId="3597" xr:uid="{00000000-0005-0000-0000-00000C0F0000}"/>
    <cellStyle name="Percent 95 2 2" xfId="4055" xr:uid="{00000000-0005-0000-0000-00000D0F0000}"/>
    <cellStyle name="Percent 95 3" xfId="3789" xr:uid="{00000000-0005-0000-0000-00000E0F0000}"/>
    <cellStyle name="Percent 96" xfId="3029" xr:uid="{00000000-0005-0000-0000-00000F0F0000}"/>
    <cellStyle name="Percent 96 2" xfId="3598" xr:uid="{00000000-0005-0000-0000-0000100F0000}"/>
    <cellStyle name="Percent 96 2 2" xfId="4056" xr:uid="{00000000-0005-0000-0000-0000110F0000}"/>
    <cellStyle name="Percent 96 3" xfId="3787" xr:uid="{00000000-0005-0000-0000-0000120F0000}"/>
    <cellStyle name="Percent 97" xfId="3033" xr:uid="{00000000-0005-0000-0000-0000130F0000}"/>
    <cellStyle name="Percent 97 2" xfId="3599" xr:uid="{00000000-0005-0000-0000-0000140F0000}"/>
    <cellStyle name="Percent 97 2 2" xfId="4057" xr:uid="{00000000-0005-0000-0000-0000150F0000}"/>
    <cellStyle name="Percent 97 3" xfId="3791" xr:uid="{00000000-0005-0000-0000-0000160F0000}"/>
    <cellStyle name="Percent 98" xfId="3025" xr:uid="{00000000-0005-0000-0000-0000170F0000}"/>
    <cellStyle name="Percent 98 2" xfId="3064" xr:uid="{00000000-0005-0000-0000-0000180F0000}"/>
    <cellStyle name="Percent 99" xfId="3043" xr:uid="{00000000-0005-0000-0000-0000190F0000}"/>
    <cellStyle name="Percent 99 2" xfId="3068" xr:uid="{00000000-0005-0000-0000-00001A0F0000}"/>
    <cellStyle name="PH Name" xfId="2434" xr:uid="{00000000-0005-0000-0000-00001B0F0000}"/>
    <cellStyle name="PH Name 2" xfId="2810" xr:uid="{00000000-0005-0000-0000-00001C0F0000}"/>
    <cellStyle name="PH Name 3" xfId="3600" xr:uid="{00000000-0005-0000-0000-00001D0F0000}"/>
    <cellStyle name="PH Name 4" xfId="2489" xr:uid="{00000000-0005-0000-0000-00001E0F0000}"/>
    <cellStyle name="PH Number" xfId="2811" xr:uid="{00000000-0005-0000-0000-00001F0F0000}"/>
    <cellStyle name="PH Number 2" xfId="3601" xr:uid="{00000000-0005-0000-0000-0000200F0000}"/>
    <cellStyle name="PrePop Currency (0)" xfId="3418" xr:uid="{00000000-0005-0000-0000-0000210F0000}"/>
    <cellStyle name="PrePop Currency (2)" xfId="3419" xr:uid="{00000000-0005-0000-0000-0000220F0000}"/>
    <cellStyle name="PrePop Units (0)" xfId="3420" xr:uid="{00000000-0005-0000-0000-0000230F0000}"/>
    <cellStyle name="PrePop Units (1)" xfId="3421" xr:uid="{00000000-0005-0000-0000-0000240F0000}"/>
    <cellStyle name="PrePop Units (2)" xfId="3422" xr:uid="{00000000-0005-0000-0000-0000250F0000}"/>
    <cellStyle name="Product Header" xfId="3423" xr:uid="{00000000-0005-0000-0000-0000260F0000}"/>
    <cellStyle name="PSChar" xfId="2435" xr:uid="{00000000-0005-0000-0000-0000270F0000}"/>
    <cellStyle name="PSDate" xfId="2436" xr:uid="{00000000-0005-0000-0000-0000280F0000}"/>
    <cellStyle name="PSDec" xfId="2437" xr:uid="{00000000-0005-0000-0000-0000290F0000}"/>
    <cellStyle name="PSHeading" xfId="3" xr:uid="{00000000-0005-0000-0000-00002A0F0000}"/>
    <cellStyle name="PSInt" xfId="2439" xr:uid="{00000000-0005-0000-0000-00002B0F0000}"/>
    <cellStyle name="PSSpacer" xfId="2440" xr:uid="{00000000-0005-0000-0000-00002C0F0000}"/>
    <cellStyle name="Pull Quotes" xfId="2812" xr:uid="{00000000-0005-0000-0000-00002D0F0000}"/>
    <cellStyle name="Pull Quotes 2" xfId="3602" xr:uid="{00000000-0005-0000-0000-00002E0F0000}"/>
    <cellStyle name="Renewal Package" xfId="2813" xr:uid="{00000000-0005-0000-0000-00002F0F0000}"/>
    <cellStyle name="Renewal Package - Left Customer Name Header" xfId="2814" xr:uid="{00000000-0005-0000-0000-0000300F0000}"/>
    <cellStyle name="Renewal Package - Right Customer Name Header" xfId="2815" xr:uid="{00000000-0005-0000-0000-0000310F0000}"/>
    <cellStyle name="results" xfId="3424" xr:uid="{00000000-0005-0000-0000-0000320F0000}"/>
    <cellStyle name="RevList" xfId="2816" xr:uid="{00000000-0005-0000-0000-0000330F0000}"/>
    <cellStyle name="Short $" xfId="3425" xr:uid="{00000000-0005-0000-0000-0000340F0000}"/>
    <cellStyle name="Style 100" xfId="2552" xr:uid="{00000000-0005-0000-0000-0000350F0000}"/>
    <cellStyle name="Style 101" xfId="2553" xr:uid="{00000000-0005-0000-0000-0000360F0000}"/>
    <cellStyle name="Style 102" xfId="2554" xr:uid="{00000000-0005-0000-0000-0000370F0000}"/>
    <cellStyle name="Style 103" xfId="2555" xr:uid="{00000000-0005-0000-0000-0000380F0000}"/>
    <cellStyle name="Style 104" xfId="2556" xr:uid="{00000000-0005-0000-0000-0000390F0000}"/>
    <cellStyle name="Style 105" xfId="2557" xr:uid="{00000000-0005-0000-0000-00003A0F0000}"/>
    <cellStyle name="Style 106" xfId="2558" xr:uid="{00000000-0005-0000-0000-00003B0F0000}"/>
    <cellStyle name="Style 106 2" xfId="2559" xr:uid="{00000000-0005-0000-0000-00003C0F0000}"/>
    <cellStyle name="Style 106 2 2" xfId="2560" xr:uid="{00000000-0005-0000-0000-00003D0F0000}"/>
    <cellStyle name="Style 106 3" xfId="2699" xr:uid="{00000000-0005-0000-0000-00003E0F0000}"/>
    <cellStyle name="Style 106_ASO SL TPA Renewal Proposal FY 2009" xfId="2561" xr:uid="{00000000-0005-0000-0000-00003F0F0000}"/>
    <cellStyle name="Style 107" xfId="2562" xr:uid="{00000000-0005-0000-0000-0000400F0000}"/>
    <cellStyle name="Style 108" xfId="2563" xr:uid="{00000000-0005-0000-0000-0000410F0000}"/>
    <cellStyle name="Style 108 2" xfId="2564" xr:uid="{00000000-0005-0000-0000-0000420F0000}"/>
    <cellStyle name="Style 108 2 2" xfId="2700" xr:uid="{00000000-0005-0000-0000-0000430F0000}"/>
    <cellStyle name="Style 108 3" xfId="2565" xr:uid="{00000000-0005-0000-0000-0000440F0000}"/>
    <cellStyle name="Style 108_ASO SL TPA Renewal Proposal FY 2009_1" xfId="2566" xr:uid="{00000000-0005-0000-0000-0000450F0000}"/>
    <cellStyle name="Style 109" xfId="2567" xr:uid="{00000000-0005-0000-0000-0000460F0000}"/>
    <cellStyle name="Style 109 2" xfId="2568" xr:uid="{00000000-0005-0000-0000-0000470F0000}"/>
    <cellStyle name="Style 109_BB34833" xfId="2569" xr:uid="{00000000-0005-0000-0000-0000480F0000}"/>
    <cellStyle name="Style 110" xfId="2570" xr:uid="{00000000-0005-0000-0000-0000490F0000}"/>
    <cellStyle name="Style 111" xfId="2571" xr:uid="{00000000-0005-0000-0000-00004A0F0000}"/>
    <cellStyle name="Style 112" xfId="2572" xr:uid="{00000000-0005-0000-0000-00004B0F0000}"/>
    <cellStyle name="Style 112 2" xfId="2573" xr:uid="{00000000-0005-0000-0000-00004C0F0000}"/>
    <cellStyle name="Style 112 2 2" xfId="2574" xr:uid="{00000000-0005-0000-0000-00004D0F0000}"/>
    <cellStyle name="Style 112 3" xfId="2701" xr:uid="{00000000-0005-0000-0000-00004E0F0000}"/>
    <cellStyle name="Style 112_BB32018" xfId="2575" xr:uid="{00000000-0005-0000-0000-00004F0F0000}"/>
    <cellStyle name="Style 113" xfId="2576" xr:uid="{00000000-0005-0000-0000-0000500F0000}"/>
    <cellStyle name="Style 113 2" xfId="2577" xr:uid="{00000000-0005-0000-0000-0000510F0000}"/>
    <cellStyle name="Style 113 2 2" xfId="2578" xr:uid="{00000000-0005-0000-0000-0000520F0000}"/>
    <cellStyle name="Style 113 3" xfId="2537" xr:uid="{00000000-0005-0000-0000-0000530F0000}"/>
    <cellStyle name="Style 113_ASO SL TPA Renewal Proposal FY 2009" xfId="2579" xr:uid="{00000000-0005-0000-0000-0000540F0000}"/>
    <cellStyle name="Style 114" xfId="2580" xr:uid="{00000000-0005-0000-0000-0000550F0000}"/>
    <cellStyle name="Style 114 2" xfId="2581" xr:uid="{00000000-0005-0000-0000-0000560F0000}"/>
    <cellStyle name="Style 114 2 2" xfId="2582" xr:uid="{00000000-0005-0000-0000-0000570F0000}"/>
    <cellStyle name="Style 114 3" xfId="2536" xr:uid="{00000000-0005-0000-0000-0000580F0000}"/>
    <cellStyle name="Style 114 4" xfId="2583" xr:uid="{00000000-0005-0000-0000-0000590F0000}"/>
    <cellStyle name="Style 114_BB32009" xfId="2694" xr:uid="{00000000-0005-0000-0000-00005A0F0000}"/>
    <cellStyle name="Style 115" xfId="2584" xr:uid="{00000000-0005-0000-0000-00005B0F0000}"/>
    <cellStyle name="Style 115 2" xfId="2585" xr:uid="{00000000-0005-0000-0000-00005C0F0000}"/>
    <cellStyle name="Style 115 2 2" xfId="2586" xr:uid="{00000000-0005-0000-0000-00005D0F0000}"/>
    <cellStyle name="Style 115 3" xfId="2587" xr:uid="{00000000-0005-0000-0000-00005E0F0000}"/>
    <cellStyle name="Style 115 4" xfId="2702" xr:uid="{00000000-0005-0000-0000-00005F0F0000}"/>
    <cellStyle name="Style 115_BB32018" xfId="2588" xr:uid="{00000000-0005-0000-0000-0000600F0000}"/>
    <cellStyle name="Style 116" xfId="2589" xr:uid="{00000000-0005-0000-0000-0000610F0000}"/>
    <cellStyle name="Style 116 2" xfId="2590" xr:uid="{00000000-0005-0000-0000-0000620F0000}"/>
    <cellStyle name="Style 116 2 2" xfId="2540" xr:uid="{00000000-0005-0000-0000-0000630F0000}"/>
    <cellStyle name="Style 116 2 3" xfId="2591" xr:uid="{00000000-0005-0000-0000-0000640F0000}"/>
    <cellStyle name="Style 116_BB32018" xfId="2703" xr:uid="{00000000-0005-0000-0000-0000650F0000}"/>
    <cellStyle name="Style 117" xfId="2592" xr:uid="{00000000-0005-0000-0000-0000660F0000}"/>
    <cellStyle name="Style 117 2" xfId="2593" xr:uid="{00000000-0005-0000-0000-0000670F0000}"/>
    <cellStyle name="Style 117 2 2" xfId="2594" xr:uid="{00000000-0005-0000-0000-0000680F0000}"/>
    <cellStyle name="Style 117_BB32009" xfId="2698" xr:uid="{00000000-0005-0000-0000-0000690F0000}"/>
    <cellStyle name="Style 118" xfId="2595" xr:uid="{00000000-0005-0000-0000-00006A0F0000}"/>
    <cellStyle name="Style 118 2" xfId="2596" xr:uid="{00000000-0005-0000-0000-00006B0F0000}"/>
    <cellStyle name="Style 118 2 2" xfId="2597" xr:uid="{00000000-0005-0000-0000-00006C0F0000}"/>
    <cellStyle name="Style 118 3" xfId="2704" xr:uid="{00000000-0005-0000-0000-00006D0F0000}"/>
    <cellStyle name="Style 118_ASO SL TPA Renewal Proposal FY 2009_ASO SL TPA Renewal Proposal FY 2009" xfId="2598" xr:uid="{00000000-0005-0000-0000-00006E0F0000}"/>
    <cellStyle name="Style 119" xfId="2599" xr:uid="{00000000-0005-0000-0000-00006F0F0000}"/>
    <cellStyle name="Style 120" xfId="2600" xr:uid="{00000000-0005-0000-0000-0000700F0000}"/>
    <cellStyle name="Style 120 2" xfId="2601" xr:uid="{00000000-0005-0000-0000-0000710F0000}"/>
    <cellStyle name="Style 120 2 2" xfId="2602" xr:uid="{00000000-0005-0000-0000-0000720F0000}"/>
    <cellStyle name="Style 120 3" xfId="2603" xr:uid="{00000000-0005-0000-0000-0000730F0000}"/>
    <cellStyle name="Style 120 4" xfId="2604" xr:uid="{00000000-0005-0000-0000-0000740F0000}"/>
    <cellStyle name="Style 120_BB32009_1" xfId="2697" xr:uid="{00000000-0005-0000-0000-0000750F0000}"/>
    <cellStyle name="Style 121" xfId="2605" xr:uid="{00000000-0005-0000-0000-0000760F0000}"/>
    <cellStyle name="Style 121 2" xfId="2606" xr:uid="{00000000-0005-0000-0000-0000770F0000}"/>
    <cellStyle name="Style 121 2 2" xfId="2607" xr:uid="{00000000-0005-0000-0000-0000780F0000}"/>
    <cellStyle name="Style 121 3" xfId="2705" xr:uid="{00000000-0005-0000-0000-0000790F0000}"/>
    <cellStyle name="Style 121_BB32009" xfId="2695" xr:uid="{00000000-0005-0000-0000-00007A0F0000}"/>
    <cellStyle name="Style 122" xfId="2608" xr:uid="{00000000-0005-0000-0000-00007B0F0000}"/>
    <cellStyle name="Style 122 2" xfId="2609" xr:uid="{00000000-0005-0000-0000-00007C0F0000}"/>
    <cellStyle name="Style 122 3" xfId="2539" xr:uid="{00000000-0005-0000-0000-00007D0F0000}"/>
    <cellStyle name="Style 122_BB32018" xfId="2706" xr:uid="{00000000-0005-0000-0000-00007E0F0000}"/>
    <cellStyle name="Style 123" xfId="2610" xr:uid="{00000000-0005-0000-0000-00007F0F0000}"/>
    <cellStyle name="Style 123 2" xfId="2611" xr:uid="{00000000-0005-0000-0000-0000800F0000}"/>
    <cellStyle name="Style 123 3" xfId="2538" xr:uid="{00000000-0005-0000-0000-0000810F0000}"/>
    <cellStyle name="Style 123_BB32009_1" xfId="2696" xr:uid="{00000000-0005-0000-0000-0000820F0000}"/>
    <cellStyle name="Style 124" xfId="2612" xr:uid="{00000000-0005-0000-0000-0000830F0000}"/>
    <cellStyle name="Style 124 2" xfId="2543" xr:uid="{00000000-0005-0000-0000-0000840F0000}"/>
    <cellStyle name="Style 124 2 2" xfId="2707" xr:uid="{00000000-0005-0000-0000-0000850F0000}"/>
    <cellStyle name="Style 125" xfId="2613" xr:uid="{00000000-0005-0000-0000-0000860F0000}"/>
    <cellStyle name="Style 125 2" xfId="2541" xr:uid="{00000000-0005-0000-0000-0000870F0000}"/>
    <cellStyle name="Style 125 2 2" xfId="2614" xr:uid="{00000000-0005-0000-0000-0000880F0000}"/>
    <cellStyle name="Style 126" xfId="2615" xr:uid="{00000000-0005-0000-0000-0000890F0000}"/>
    <cellStyle name="Style 127" xfId="2616" xr:uid="{00000000-0005-0000-0000-00008A0F0000}"/>
    <cellStyle name="Style 128" xfId="2617" xr:uid="{00000000-0005-0000-0000-00008B0F0000}"/>
    <cellStyle name="Style 129" xfId="2618" xr:uid="{00000000-0005-0000-0000-00008C0F0000}"/>
    <cellStyle name="Style 130" xfId="2619" xr:uid="{00000000-0005-0000-0000-00008D0F0000}"/>
    <cellStyle name="Style 131" xfId="2620" xr:uid="{00000000-0005-0000-0000-00008E0F0000}"/>
    <cellStyle name="Style 131 2" xfId="2542" xr:uid="{00000000-0005-0000-0000-00008F0F0000}"/>
    <cellStyle name="Style 131 2 2" xfId="2621" xr:uid="{00000000-0005-0000-0000-0000900F0000}"/>
    <cellStyle name="Style 131 3" xfId="2622" xr:uid="{00000000-0005-0000-0000-0000910F0000}"/>
    <cellStyle name="Style 132" xfId="2623" xr:uid="{00000000-0005-0000-0000-0000920F0000}"/>
    <cellStyle name="Style 133" xfId="2624" xr:uid="{00000000-0005-0000-0000-0000930F0000}"/>
    <cellStyle name="Style 134" xfId="2625" xr:uid="{00000000-0005-0000-0000-0000940F0000}"/>
    <cellStyle name="Style 135" xfId="2530" xr:uid="{00000000-0005-0000-0000-0000950F0000}"/>
    <cellStyle name="Style 135 2" xfId="2626" xr:uid="{00000000-0005-0000-0000-0000960F0000}"/>
    <cellStyle name="Style 135 2 2" xfId="2627" xr:uid="{00000000-0005-0000-0000-0000970F0000}"/>
    <cellStyle name="Style 135 3" xfId="2628" xr:uid="{00000000-0005-0000-0000-0000980F0000}"/>
    <cellStyle name="Style 135_BB32009" xfId="2693" xr:uid="{00000000-0005-0000-0000-0000990F0000}"/>
    <cellStyle name="Style 136" xfId="2531" xr:uid="{00000000-0005-0000-0000-00009A0F0000}"/>
    <cellStyle name="Style 136 2" xfId="2629" xr:uid="{00000000-0005-0000-0000-00009B0F0000}"/>
    <cellStyle name="Style 136 2 2" xfId="2630" xr:uid="{00000000-0005-0000-0000-00009C0F0000}"/>
    <cellStyle name="Style 136 3" xfId="2631" xr:uid="{00000000-0005-0000-0000-00009D0F0000}"/>
    <cellStyle name="Style 136 3 2" xfId="2632" xr:uid="{00000000-0005-0000-0000-00009E0F0000}"/>
    <cellStyle name="Style 137" xfId="2532" xr:uid="{00000000-0005-0000-0000-00009F0F0000}"/>
    <cellStyle name="Style 137 2" xfId="2633" xr:uid="{00000000-0005-0000-0000-0000A00F0000}"/>
    <cellStyle name="Style 137 2 2" xfId="2634" xr:uid="{00000000-0005-0000-0000-0000A10F0000}"/>
    <cellStyle name="Style 137 3" xfId="2635" xr:uid="{00000000-0005-0000-0000-0000A20F0000}"/>
    <cellStyle name="Style 137 3 2" xfId="2636" xr:uid="{00000000-0005-0000-0000-0000A30F0000}"/>
    <cellStyle name="Style 138" xfId="2534" xr:uid="{00000000-0005-0000-0000-0000A40F0000}"/>
    <cellStyle name="Style 138 2" xfId="2637" xr:uid="{00000000-0005-0000-0000-0000A50F0000}"/>
    <cellStyle name="Style 138 2 2" xfId="2544" xr:uid="{00000000-0005-0000-0000-0000A60F0000}"/>
    <cellStyle name="Style 139" xfId="2638" xr:uid="{00000000-0005-0000-0000-0000A70F0000}"/>
    <cellStyle name="Style 139 2" xfId="2535" xr:uid="{00000000-0005-0000-0000-0000A80F0000}"/>
    <cellStyle name="Style 139 2 2" xfId="2639" xr:uid="{00000000-0005-0000-0000-0000A90F0000}"/>
    <cellStyle name="Style 139 3" xfId="2640" xr:uid="{00000000-0005-0000-0000-0000AA0F0000}"/>
    <cellStyle name="Style 139_Alliance Life" xfId="2862" xr:uid="{00000000-0005-0000-0000-0000AB0F0000}"/>
    <cellStyle name="Style 140" xfId="2641" xr:uid="{00000000-0005-0000-0000-0000AC0F0000}"/>
    <cellStyle name="Style 141" xfId="2642" xr:uid="{00000000-0005-0000-0000-0000AD0F0000}"/>
    <cellStyle name="Style 141 2" xfId="2817" xr:uid="{00000000-0005-0000-0000-0000AE0F0000}"/>
    <cellStyle name="Style 142" xfId="2643" xr:uid="{00000000-0005-0000-0000-0000AF0F0000}"/>
    <cellStyle name="Style 143" xfId="2644" xr:uid="{00000000-0005-0000-0000-0000B00F0000}"/>
    <cellStyle name="Style 143 2" xfId="2818" xr:uid="{00000000-0005-0000-0000-0000B10F0000}"/>
    <cellStyle name="Style 144" xfId="2645" xr:uid="{00000000-0005-0000-0000-0000B20F0000}"/>
    <cellStyle name="Style 145" xfId="2646" xr:uid="{00000000-0005-0000-0000-0000B30F0000}"/>
    <cellStyle name="Style 145 2" xfId="2819" xr:uid="{00000000-0005-0000-0000-0000B40F0000}"/>
    <cellStyle name="Style 146" xfId="2647" xr:uid="{00000000-0005-0000-0000-0000B50F0000}"/>
    <cellStyle name="Style 146 2" xfId="2533" xr:uid="{00000000-0005-0000-0000-0000B60F0000}"/>
    <cellStyle name="Style 146 2 2" xfId="2648" xr:uid="{00000000-0005-0000-0000-0000B70F0000}"/>
    <cellStyle name="Style 146 3" xfId="2649" xr:uid="{00000000-0005-0000-0000-0000B80F0000}"/>
    <cellStyle name="Style 176" xfId="2650" xr:uid="{00000000-0005-0000-0000-0000B90F0000}"/>
    <cellStyle name="Style 181" xfId="2651" xr:uid="{00000000-0005-0000-0000-0000BA0F0000}"/>
    <cellStyle name="Style 21" xfId="2652" xr:uid="{00000000-0005-0000-0000-0000BB0F0000}"/>
    <cellStyle name="Style 22" xfId="2863" xr:uid="{00000000-0005-0000-0000-0000BC0F0000}"/>
    <cellStyle name="Style 222" xfId="2653" xr:uid="{00000000-0005-0000-0000-0000BD0F0000}"/>
    <cellStyle name="Style 227" xfId="2654" xr:uid="{00000000-0005-0000-0000-0000BE0F0000}"/>
    <cellStyle name="Style 23" xfId="2655" xr:uid="{00000000-0005-0000-0000-0000BF0F0000}"/>
    <cellStyle name="Style 24" xfId="2864" xr:uid="{00000000-0005-0000-0000-0000C00F0000}"/>
    <cellStyle name="Style 25" xfId="2656" xr:uid="{00000000-0005-0000-0000-0000C10F0000}"/>
    <cellStyle name="Style 26" xfId="2657" xr:uid="{00000000-0005-0000-0000-0000C20F0000}"/>
    <cellStyle name="Style 268" xfId="2658" xr:uid="{00000000-0005-0000-0000-0000C30F0000}"/>
    <cellStyle name="Style 273" xfId="2659" xr:uid="{00000000-0005-0000-0000-0000C40F0000}"/>
    <cellStyle name="Style 29" xfId="2660" xr:uid="{00000000-0005-0000-0000-0000C50F0000}"/>
    <cellStyle name="Style 30" xfId="2661" xr:uid="{00000000-0005-0000-0000-0000C60F0000}"/>
    <cellStyle name="Style 313" xfId="2662" xr:uid="{00000000-0005-0000-0000-0000C70F0000}"/>
    <cellStyle name="Style 315" xfId="2663" xr:uid="{00000000-0005-0000-0000-0000C80F0000}"/>
    <cellStyle name="Style 318" xfId="2664" xr:uid="{00000000-0005-0000-0000-0000C90F0000}"/>
    <cellStyle name="Style 319" xfId="2665" xr:uid="{00000000-0005-0000-0000-0000CA0F0000}"/>
    <cellStyle name="Style 322" xfId="2666" xr:uid="{00000000-0005-0000-0000-0000CB0F0000}"/>
    <cellStyle name="Style 323" xfId="2667" xr:uid="{00000000-0005-0000-0000-0000CC0F0000}"/>
    <cellStyle name="Style 326" xfId="2668" xr:uid="{00000000-0005-0000-0000-0000CD0F0000}"/>
    <cellStyle name="Style 329" xfId="2669" xr:uid="{00000000-0005-0000-0000-0000CE0F0000}"/>
    <cellStyle name="Style 33" xfId="2670" xr:uid="{00000000-0005-0000-0000-0000CF0F0000}"/>
    <cellStyle name="Style 36" xfId="2671" xr:uid="{00000000-0005-0000-0000-0000D00F0000}"/>
    <cellStyle name="Style 41" xfId="2672" xr:uid="{00000000-0005-0000-0000-0000D10F0000}"/>
    <cellStyle name="Style 79" xfId="2673" xr:uid="{00000000-0005-0000-0000-0000D20F0000}"/>
    <cellStyle name="Style 81" xfId="2674" xr:uid="{00000000-0005-0000-0000-0000D30F0000}"/>
    <cellStyle name="Style 82" xfId="2675" xr:uid="{00000000-0005-0000-0000-0000D40F0000}"/>
    <cellStyle name="Style 83" xfId="2676" xr:uid="{00000000-0005-0000-0000-0000D50F0000}"/>
    <cellStyle name="Style 84" xfId="2677" xr:uid="{00000000-0005-0000-0000-0000D60F0000}"/>
    <cellStyle name="Style 85" xfId="2678" xr:uid="{00000000-0005-0000-0000-0000D70F0000}"/>
    <cellStyle name="Style 86" xfId="2679" xr:uid="{00000000-0005-0000-0000-0000D80F0000}"/>
    <cellStyle name="Style 87" xfId="2680" xr:uid="{00000000-0005-0000-0000-0000D90F0000}"/>
    <cellStyle name="Style 88" xfId="2681" xr:uid="{00000000-0005-0000-0000-0000DA0F0000}"/>
    <cellStyle name="Style 89" xfId="2682" xr:uid="{00000000-0005-0000-0000-0000DB0F0000}"/>
    <cellStyle name="Style 90" xfId="2683" xr:uid="{00000000-0005-0000-0000-0000DC0F0000}"/>
    <cellStyle name="Style 90 2" xfId="2820" xr:uid="{00000000-0005-0000-0000-0000DD0F0000}"/>
    <cellStyle name="Style 91" xfId="2684" xr:uid="{00000000-0005-0000-0000-0000DE0F0000}"/>
    <cellStyle name="Style 92" xfId="2685" xr:uid="{00000000-0005-0000-0000-0000DF0F0000}"/>
    <cellStyle name="Style 93" xfId="2686" xr:uid="{00000000-0005-0000-0000-0000E00F0000}"/>
    <cellStyle name="Style 94" xfId="2687" xr:uid="{00000000-0005-0000-0000-0000E10F0000}"/>
    <cellStyle name="Style 95" xfId="2688" xr:uid="{00000000-0005-0000-0000-0000E20F0000}"/>
    <cellStyle name="Style 96" xfId="2689" xr:uid="{00000000-0005-0000-0000-0000E30F0000}"/>
    <cellStyle name="Style 97" xfId="2690" xr:uid="{00000000-0005-0000-0000-0000E40F0000}"/>
    <cellStyle name="Style 98" xfId="2691" xr:uid="{00000000-0005-0000-0000-0000E50F0000}"/>
    <cellStyle name="Style 99" xfId="2692" xr:uid="{00000000-0005-0000-0000-0000E60F0000}"/>
    <cellStyle name="Style_18" xfId="2821" xr:uid="{00000000-0005-0000-0000-0000E70F0000}"/>
    <cellStyle name="Subtotal" xfId="2822" xr:uid="{00000000-0005-0000-0000-0000E80F0000}"/>
    <cellStyle name="TABLE" xfId="3426" xr:uid="{00000000-0005-0000-0000-0000E90F0000}"/>
    <cellStyle name="Text" xfId="2823" xr:uid="{00000000-0005-0000-0000-0000EA0F0000}"/>
    <cellStyle name="Text 2" xfId="2824" xr:uid="{00000000-0005-0000-0000-0000EB0F0000}"/>
    <cellStyle name="Text 2 2" xfId="2825" xr:uid="{00000000-0005-0000-0000-0000EC0F0000}"/>
    <cellStyle name="Text 3" xfId="2826" xr:uid="{00000000-0005-0000-0000-0000ED0F0000}"/>
    <cellStyle name="Text 3 2" xfId="2827" xr:uid="{00000000-0005-0000-0000-0000EE0F0000}"/>
    <cellStyle name="Text 4" xfId="2877" xr:uid="{00000000-0005-0000-0000-0000EF0F0000}"/>
    <cellStyle name="Text 4 2" xfId="3002" xr:uid="{00000000-0005-0000-0000-0000F00F0000}"/>
    <cellStyle name="Text 5" xfId="3011" xr:uid="{00000000-0005-0000-0000-0000F10F0000}"/>
    <cellStyle name="Text 5 2" xfId="3059" xr:uid="{00000000-0005-0000-0000-0000F20F0000}"/>
    <cellStyle name="Text Indent A" xfId="3427" xr:uid="{00000000-0005-0000-0000-0000F30F0000}"/>
    <cellStyle name="Text Indent B" xfId="3428" xr:uid="{00000000-0005-0000-0000-0000F40F0000}"/>
    <cellStyle name="Text Indent C" xfId="3429" xr:uid="{00000000-0005-0000-0000-0000F50F0000}"/>
    <cellStyle name="Title" xfId="2449" builtinId="15" customBuiltin="1"/>
    <cellStyle name="Title 2" xfId="2441" xr:uid="{00000000-0005-0000-0000-0000F70F0000}"/>
    <cellStyle name="Titles" xfId="2828" xr:uid="{00000000-0005-0000-0000-0000F80F0000}"/>
    <cellStyle name="Titles 2" xfId="3603" xr:uid="{00000000-0005-0000-0000-0000F90F0000}"/>
    <cellStyle name="Total" xfId="2464" builtinId="25" customBuiltin="1"/>
    <cellStyle name="Total 2" xfId="2442" xr:uid="{00000000-0005-0000-0000-0000FB0F0000}"/>
    <cellStyle name="Total 2 2" xfId="3430" xr:uid="{00000000-0005-0000-0000-0000FC0F0000}"/>
    <cellStyle name="Warning Text" xfId="2462" builtinId="11" customBuiltin="1"/>
    <cellStyle name="Warning Text 2" xfId="2443" xr:uid="{00000000-0005-0000-0000-0000FE0F0000}"/>
    <cellStyle name="Warning Text 2 2" xfId="3431" xr:uid="{00000000-0005-0000-0000-0000FF0F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1</xdr:row>
          <xdr:rowOff>295275</xdr:rowOff>
        </xdr:from>
        <xdr:to>
          <xdr:col>2</xdr:col>
          <xdr:colOff>590550</xdr:colOff>
          <xdr:row>3</xdr:row>
          <xdr:rowOff>28575</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xdr:row>
          <xdr:rowOff>152400</xdr:rowOff>
        </xdr:from>
        <xdr:to>
          <xdr:col>2</xdr:col>
          <xdr:colOff>590550</xdr:colOff>
          <xdr:row>4</xdr:row>
          <xdr:rowOff>28575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152400</xdr:rowOff>
        </xdr:from>
        <xdr:to>
          <xdr:col>2</xdr:col>
          <xdr:colOff>590550</xdr:colOff>
          <xdr:row>5</xdr:row>
          <xdr:rowOff>28575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4</xdr:row>
          <xdr:rowOff>171450</xdr:rowOff>
        </xdr:from>
        <xdr:to>
          <xdr:col>2</xdr:col>
          <xdr:colOff>590550</xdr:colOff>
          <xdr:row>6</xdr:row>
          <xdr:rowOff>28575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showGridLines="0" tabSelected="1" zoomScale="120" zoomScaleNormal="120" workbookViewId="0">
      <selection activeCell="F4" sqref="F4"/>
    </sheetView>
  </sheetViews>
  <sheetFormatPr defaultColWidth="0" defaultRowHeight="11.25" zeroHeight="1"/>
  <cols>
    <col min="1" max="1" width="33.7109375" style="6" customWidth="1"/>
    <col min="2" max="2" width="8.7109375" style="3" customWidth="1"/>
    <col min="3" max="3" width="11.140625" style="3" customWidth="1"/>
    <col min="4" max="6" width="15.7109375" style="3" customWidth="1"/>
    <col min="7" max="7" width="2.140625" style="2" customWidth="1"/>
    <col min="8" max="9" width="8" style="2" hidden="1" customWidth="1"/>
    <col min="10" max="14" width="10.42578125" style="3" hidden="1" customWidth="1"/>
    <col min="15" max="15" width="8.85546875" style="2" hidden="1" customWidth="1"/>
    <col min="16" max="16384" width="9.140625" style="2" hidden="1"/>
  </cols>
  <sheetData>
    <row r="1" spans="1:16" ht="23.25" customHeight="1">
      <c r="A1" s="83" t="s">
        <v>58</v>
      </c>
      <c r="B1" s="83"/>
      <c r="C1" s="83"/>
      <c r="D1" s="83"/>
      <c r="E1" s="83"/>
      <c r="F1" s="83"/>
    </row>
    <row r="2" spans="1:16" s="4" customFormat="1" ht="24.95" customHeight="1">
      <c r="A2" s="87" t="s">
        <v>56</v>
      </c>
      <c r="B2" s="88"/>
      <c r="C2" s="89"/>
      <c r="D2" s="45" t="s">
        <v>29</v>
      </c>
      <c r="E2" s="45" t="s">
        <v>30</v>
      </c>
      <c r="F2" s="45" t="s">
        <v>20</v>
      </c>
      <c r="I2" s="11">
        <v>1</v>
      </c>
      <c r="J2" s="10"/>
      <c r="K2" s="10"/>
      <c r="L2" s="10"/>
      <c r="M2" s="10"/>
      <c r="N2" s="3"/>
      <c r="O2" s="2"/>
      <c r="P2" s="2"/>
    </row>
    <row r="3" spans="1:16" ht="14.25" customHeight="1">
      <c r="A3" s="79" t="s">
        <v>45</v>
      </c>
      <c r="B3" s="80"/>
      <c r="C3" s="46"/>
      <c r="D3" s="47">
        <v>2626.32</v>
      </c>
      <c r="E3" s="74">
        <v>1281.1200000000001</v>
      </c>
      <c r="F3" s="74">
        <v>1017</v>
      </c>
      <c r="I3" s="12" t="str">
        <f>IF(I2=1,"X","")</f>
        <v>X</v>
      </c>
      <c r="L3" s="13"/>
      <c r="M3" s="13"/>
      <c r="N3" s="13"/>
      <c r="O3" s="5"/>
    </row>
    <row r="4" spans="1:16" ht="14.25" customHeight="1">
      <c r="A4" s="79" t="s">
        <v>46</v>
      </c>
      <c r="B4" s="80"/>
      <c r="C4" s="46"/>
      <c r="D4" s="47">
        <v>5252.76</v>
      </c>
      <c r="E4" s="47">
        <v>2561.64</v>
      </c>
      <c r="F4" s="74">
        <v>2034.12</v>
      </c>
      <c r="I4" s="12" t="str">
        <f>IF(I2=2,"X","")</f>
        <v/>
      </c>
      <c r="L4" s="13"/>
      <c r="M4" s="13"/>
      <c r="N4" s="13"/>
      <c r="O4" s="5"/>
    </row>
    <row r="5" spans="1:16" ht="14.25" customHeight="1">
      <c r="A5" s="79" t="s">
        <v>47</v>
      </c>
      <c r="B5" s="80"/>
      <c r="C5" s="46"/>
      <c r="D5" s="47">
        <v>4467.84</v>
      </c>
      <c r="E5" s="47">
        <v>2179.08</v>
      </c>
      <c r="F5" s="47">
        <v>1728.96</v>
      </c>
      <c r="I5" s="12" t="str">
        <f>IF(I2=3,"X","")</f>
        <v/>
      </c>
      <c r="L5" s="13"/>
      <c r="M5" s="13"/>
      <c r="N5" s="13"/>
      <c r="O5" s="5"/>
    </row>
    <row r="6" spans="1:16" ht="14.25" customHeight="1">
      <c r="A6" s="79" t="s">
        <v>48</v>
      </c>
      <c r="B6" s="80"/>
      <c r="C6" s="46"/>
      <c r="D6" s="47">
        <v>7103.4000000000005</v>
      </c>
      <c r="E6" s="47">
        <v>3459.12</v>
      </c>
      <c r="F6" s="47">
        <v>2746.08</v>
      </c>
      <c r="I6" s="12" t="str">
        <f>IF(I2=4,"X","")</f>
        <v/>
      </c>
      <c r="L6" s="13"/>
      <c r="M6" s="13"/>
      <c r="N6" s="13"/>
      <c r="O6" s="5"/>
    </row>
    <row r="7" spans="1:16" ht="18" customHeight="1">
      <c r="A7" s="81" t="s">
        <v>39</v>
      </c>
      <c r="B7" s="82"/>
      <c r="C7" s="82"/>
      <c r="D7" s="22"/>
      <c r="E7" s="22"/>
      <c r="F7" s="22"/>
      <c r="N7" s="13"/>
    </row>
    <row r="8" spans="1:16" ht="11.25" customHeight="1">
      <c r="A8" s="18" t="s">
        <v>18</v>
      </c>
      <c r="B8" s="1"/>
      <c r="C8" s="1"/>
      <c r="D8" s="41">
        <f>IF($I$3="X",250,500)</f>
        <v>250</v>
      </c>
      <c r="E8" s="41">
        <f>IF($I$3="X",800,1600)</f>
        <v>800</v>
      </c>
      <c r="F8" s="41">
        <f>IF($I$3="X",1750,3500)</f>
        <v>1750</v>
      </c>
      <c r="G8" s="7"/>
      <c r="N8" s="13"/>
    </row>
    <row r="9" spans="1:16" ht="11.25" customHeight="1">
      <c r="A9" s="19" t="s">
        <v>40</v>
      </c>
      <c r="B9" s="1"/>
      <c r="C9" s="1"/>
      <c r="D9" s="40">
        <v>0.1</v>
      </c>
      <c r="E9" s="40">
        <v>0.3</v>
      </c>
      <c r="F9" s="40">
        <v>0.2</v>
      </c>
      <c r="G9" s="7"/>
      <c r="N9" s="13"/>
    </row>
    <row r="10" spans="1:16" ht="11.25" customHeight="1">
      <c r="A10" s="66" t="s">
        <v>50</v>
      </c>
      <c r="B10" s="9"/>
      <c r="C10" s="1"/>
      <c r="D10" s="41">
        <f>IF($I$3="X",1250,3000)</f>
        <v>1250</v>
      </c>
      <c r="E10" s="41">
        <f>IF($I$3="X",3300,6600)</f>
        <v>3300</v>
      </c>
      <c r="F10" s="41">
        <f>IF($I$3="X",3500,7000)</f>
        <v>3500</v>
      </c>
      <c r="G10" s="7"/>
      <c r="N10" s="13"/>
    </row>
    <row r="11" spans="1:16" ht="11.25" customHeight="1">
      <c r="A11" s="66" t="s">
        <v>51</v>
      </c>
      <c r="B11" s="9"/>
      <c r="C11" s="1"/>
      <c r="D11" s="41">
        <f>D10+D13</f>
        <v>10600</v>
      </c>
      <c r="E11" s="41">
        <f>E10+E13</f>
        <v>10600</v>
      </c>
      <c r="F11" s="41">
        <f>F10+F13</f>
        <v>8500</v>
      </c>
      <c r="G11" s="7"/>
      <c r="N11" s="13"/>
    </row>
    <row r="12" spans="1:16" ht="11.25" hidden="1" customHeight="1">
      <c r="A12" s="67" t="s">
        <v>34</v>
      </c>
      <c r="B12" s="64"/>
      <c r="C12" s="59"/>
      <c r="D12" s="65">
        <f>IF($I$3="X",1000,2500)</f>
        <v>1000</v>
      </c>
      <c r="E12" s="65">
        <f>IF($I$3="X",2500,5000)</f>
        <v>2500</v>
      </c>
      <c r="F12" s="65">
        <f>IF($I$3="X",1750,3500)</f>
        <v>1750</v>
      </c>
      <c r="G12" s="7"/>
      <c r="N12" s="13"/>
    </row>
    <row r="13" spans="1:16" ht="11.25" hidden="1" customHeight="1">
      <c r="A13" s="60" t="s">
        <v>35</v>
      </c>
      <c r="B13" s="64"/>
      <c r="C13" s="59"/>
      <c r="D13" s="65">
        <f>IF($I$3="X",9350,18200)</f>
        <v>9350</v>
      </c>
      <c r="E13" s="65">
        <f>IF($I$3="X",7300,14600)</f>
        <v>7300</v>
      </c>
      <c r="F13" s="65">
        <f>IF($I$3="X",5000,10000)</f>
        <v>5000</v>
      </c>
      <c r="G13" s="7"/>
      <c r="N13" s="13"/>
    </row>
    <row r="14" spans="1:16" ht="11.25" customHeight="1">
      <c r="A14" s="18" t="s">
        <v>0</v>
      </c>
      <c r="B14" s="1"/>
      <c r="C14" s="1"/>
      <c r="D14" s="41">
        <v>20</v>
      </c>
      <c r="E14" s="41">
        <v>20</v>
      </c>
      <c r="F14" s="40">
        <v>0.2</v>
      </c>
      <c r="G14" s="7"/>
      <c r="N14" s="13"/>
    </row>
    <row r="15" spans="1:16" ht="11.25" customHeight="1">
      <c r="A15" s="18" t="s">
        <v>1</v>
      </c>
      <c r="B15" s="1"/>
      <c r="C15" s="1"/>
      <c r="D15" s="41">
        <v>30</v>
      </c>
      <c r="E15" s="41">
        <v>50</v>
      </c>
      <c r="F15" s="40">
        <v>0.2</v>
      </c>
      <c r="G15" s="7"/>
      <c r="N15" s="13"/>
    </row>
    <row r="16" spans="1:16" ht="11.25" customHeight="1">
      <c r="A16" s="58" t="s">
        <v>33</v>
      </c>
      <c r="B16" s="57"/>
      <c r="C16" s="57"/>
      <c r="D16" s="93" t="s">
        <v>32</v>
      </c>
      <c r="E16" s="93"/>
      <c r="F16" s="93"/>
      <c r="G16" s="7"/>
      <c r="N16" s="13"/>
    </row>
    <row r="17" spans="1:14" ht="11.25" customHeight="1">
      <c r="A17" s="18" t="s">
        <v>17</v>
      </c>
      <c r="B17" s="1"/>
      <c r="C17" s="1"/>
      <c r="D17" s="41">
        <v>35</v>
      </c>
      <c r="E17" s="41">
        <v>35</v>
      </c>
      <c r="F17" s="41" t="s">
        <v>19</v>
      </c>
      <c r="G17" s="7"/>
      <c r="N17" s="13"/>
    </row>
    <row r="18" spans="1:14" ht="11.25" customHeight="1">
      <c r="A18" s="18" t="s">
        <v>23</v>
      </c>
      <c r="B18" s="1"/>
      <c r="C18" s="1"/>
      <c r="D18" s="41">
        <v>100</v>
      </c>
      <c r="E18" s="41">
        <v>150</v>
      </c>
      <c r="F18" s="41" t="s">
        <v>19</v>
      </c>
      <c r="G18" s="7"/>
      <c r="N18" s="13"/>
    </row>
    <row r="19" spans="1:14" ht="11.25" customHeight="1">
      <c r="A19" s="43" t="s">
        <v>14</v>
      </c>
      <c r="B19" s="1"/>
      <c r="C19" s="1"/>
      <c r="D19" s="41"/>
      <c r="E19" s="41"/>
      <c r="F19" s="39"/>
      <c r="G19" s="7"/>
    </row>
    <row r="20" spans="1:14" ht="11.25" customHeight="1">
      <c r="A20" s="18" t="s">
        <v>2</v>
      </c>
      <c r="B20" s="1"/>
      <c r="C20" s="1"/>
      <c r="D20" s="41">
        <v>10</v>
      </c>
      <c r="E20" s="41">
        <v>10</v>
      </c>
      <c r="F20" s="99" t="s">
        <v>49</v>
      </c>
      <c r="G20" s="7"/>
    </row>
    <row r="21" spans="1:14">
      <c r="A21" s="18" t="s">
        <v>3</v>
      </c>
      <c r="B21" s="1"/>
      <c r="C21" s="1"/>
      <c r="D21" s="44">
        <v>20</v>
      </c>
      <c r="E21" s="44">
        <v>35</v>
      </c>
      <c r="F21" s="99"/>
      <c r="G21" s="7"/>
    </row>
    <row r="22" spans="1:14">
      <c r="A22" s="18" t="s">
        <v>4</v>
      </c>
      <c r="B22" s="1"/>
      <c r="C22" s="1"/>
      <c r="D22" s="44">
        <v>30</v>
      </c>
      <c r="E22" s="44">
        <v>70</v>
      </c>
      <c r="F22" s="99"/>
      <c r="G22" s="7"/>
    </row>
    <row r="23" spans="1:14" ht="5.0999999999999996" customHeight="1">
      <c r="A23" s="21"/>
      <c r="B23" s="42"/>
      <c r="C23" s="42"/>
      <c r="D23" s="38"/>
      <c r="E23" s="38"/>
      <c r="F23" s="100"/>
    </row>
    <row r="24" spans="1:14" ht="25.5" customHeight="1">
      <c r="A24" s="84" t="s">
        <v>44</v>
      </c>
      <c r="B24" s="85"/>
      <c r="C24" s="85"/>
      <c r="D24" s="85"/>
      <c r="E24" s="85"/>
      <c r="F24" s="86"/>
    </row>
    <row r="25" spans="1:14" s="8" customFormat="1" ht="22.5">
      <c r="A25" s="17" t="s">
        <v>41</v>
      </c>
      <c r="B25" s="26" t="s">
        <v>12</v>
      </c>
      <c r="C25" s="48" t="s">
        <v>24</v>
      </c>
      <c r="D25" s="25"/>
      <c r="E25" s="25"/>
      <c r="F25" s="25"/>
      <c r="I25" s="78" t="s">
        <v>29</v>
      </c>
      <c r="J25" s="78"/>
      <c r="K25" s="55" t="s">
        <v>30</v>
      </c>
      <c r="L25" s="55"/>
      <c r="M25" s="55" t="s">
        <v>20</v>
      </c>
    </row>
    <row r="26" spans="1:14" ht="11.25" customHeight="1">
      <c r="A26" s="18" t="s">
        <v>5</v>
      </c>
      <c r="B26" s="16">
        <v>85</v>
      </c>
      <c r="C26" s="49">
        <v>0</v>
      </c>
      <c r="D26" s="23">
        <f>IF(($C26*D14)&lt;D$13,$C26*D14,D$13)</f>
        <v>0</v>
      </c>
      <c r="E26" s="23">
        <f>IF(($C26*E14)&lt;E$13,$C26*E14,E$13)</f>
        <v>0</v>
      </c>
      <c r="F26" s="23">
        <f>IF(($B26*$C26)&lt;F$8,$B26*$C26,IF(($B26*$C26)&gt;F$8,IF(($B26*$C26)&gt;(F$8+(F$12/F$9)),F$10,(((($B26*$C26)-F$8)*F$9)+F$8))))</f>
        <v>0</v>
      </c>
      <c r="I26" s="61" t="s">
        <v>37</v>
      </c>
      <c r="J26" s="61" t="s">
        <v>38</v>
      </c>
      <c r="K26" s="61" t="s">
        <v>37</v>
      </c>
      <c r="L26" s="61" t="s">
        <v>38</v>
      </c>
      <c r="M26" s="61"/>
      <c r="N26" s="2"/>
    </row>
    <row r="27" spans="1:14" ht="11.25" customHeight="1">
      <c r="A27" s="18" t="s">
        <v>10</v>
      </c>
      <c r="B27" s="16">
        <v>150</v>
      </c>
      <c r="C27" s="49">
        <v>0</v>
      </c>
      <c r="D27" s="23">
        <f>IF((($C27*D15)+J27)&lt;D$13,$C27*D15,D$13-J27)</f>
        <v>0</v>
      </c>
      <c r="E27" s="23">
        <f>IF((($C27*E15)+L27)&lt;E$13,$C27*E15,E$13-L27)</f>
        <v>0</v>
      </c>
      <c r="F27" s="23">
        <f>IF(M27&gt;=F$8+F$12,0,IF(F$8-M27&gt;1,IF(($B27*$C27)+M27&lt;F$8,$B27*$C27,IF((((($B27*$C27)-(F$8-M27))*F$9)+(F$8-M27))&lt;(F$8+F$12),(((($B27*$C27)-(F$8-M27))*F$9)+(F$8-M27)),F$8+F$12-M27)),IF(($B27*$C27*F$9)+M27&lt;(F$8+F$12),$B27*$C27*F$9,F$12-(M27-F$8))))</f>
        <v>0</v>
      </c>
      <c r="I27" s="14"/>
      <c r="J27" s="14">
        <f>D26</f>
        <v>0</v>
      </c>
      <c r="K27" s="14"/>
      <c r="L27" s="14">
        <f>E26</f>
        <v>0</v>
      </c>
      <c r="M27" s="14">
        <f>F26</f>
        <v>0</v>
      </c>
      <c r="N27" s="2"/>
    </row>
    <row r="28" spans="1:14" ht="11.25" customHeight="1">
      <c r="A28" s="18" t="s">
        <v>15</v>
      </c>
      <c r="B28" s="16">
        <v>275</v>
      </c>
      <c r="C28" s="49">
        <v>0</v>
      </c>
      <c r="D28" s="23">
        <v>0</v>
      </c>
      <c r="E28" s="23">
        <v>0</v>
      </c>
      <c r="F28" s="23">
        <v>0</v>
      </c>
      <c r="I28" s="14"/>
      <c r="J28" s="14">
        <f>SUM(D$26:D27)</f>
        <v>0</v>
      </c>
      <c r="K28" s="14"/>
      <c r="L28" s="14">
        <f>SUM(E$26:E27)</f>
        <v>0</v>
      </c>
      <c r="M28" s="14">
        <f>SUM(F$26:F27)</f>
        <v>0</v>
      </c>
      <c r="N28" s="2"/>
    </row>
    <row r="29" spans="1:14" ht="11.25" customHeight="1">
      <c r="A29" s="18" t="s">
        <v>6</v>
      </c>
      <c r="B29" s="16">
        <v>325</v>
      </c>
      <c r="C29" s="49">
        <v>0</v>
      </c>
      <c r="D29" s="23">
        <v>0</v>
      </c>
      <c r="E29" s="23">
        <v>0</v>
      </c>
      <c r="F29" s="23">
        <v>0</v>
      </c>
      <c r="I29" s="14"/>
      <c r="J29" s="14">
        <f>SUM(D$26:D28)</f>
        <v>0</v>
      </c>
      <c r="K29" s="14"/>
      <c r="L29" s="14">
        <f>SUM(E$26:E28)</f>
        <v>0</v>
      </c>
      <c r="M29" s="14">
        <f>SUM(F$26:F28)</f>
        <v>0</v>
      </c>
      <c r="N29" s="2"/>
    </row>
    <row r="30" spans="1:14" ht="11.25" customHeight="1">
      <c r="A30" s="18" t="s">
        <v>11</v>
      </c>
      <c r="B30" s="16">
        <v>225</v>
      </c>
      <c r="C30" s="49">
        <v>0</v>
      </c>
      <c r="D30" s="23">
        <f>IF((($C30*D17)+J30)&lt;D$13,$C30*D17,D$13-J30)</f>
        <v>0</v>
      </c>
      <c r="E30" s="23">
        <f>IF((($C30*E17)+L30)&lt;E$13,$C30*E17,E$13-L30)</f>
        <v>0</v>
      </c>
      <c r="F30" s="23">
        <f t="shared" ref="F30:F37" si="0">IF(M30&gt;=F$8+F$12,0,IF(F$8-M30&gt;1,IF(($B30*$C30)+M30&lt;F$8,$B30*$C30,IF((((($B30*$C30)-(F$8-M30))*F$9)+(F$8-M30))&lt;(F$8+F$12),(((($B30*$C30)-(F$8-M30))*F$9)+(F$8-M30)),F$8+F$12-M30)),IF(($B30*$C30*F$9)+M30&lt;(F$8+F$12),$B30*$C30*F$9,F$12-(M30-F$8))))</f>
        <v>0</v>
      </c>
      <c r="I30" s="14"/>
      <c r="J30" s="14">
        <f>SUM(D$26:D29)</f>
        <v>0</v>
      </c>
      <c r="K30" s="14"/>
      <c r="L30" s="14">
        <f>SUM(E$26:E29)</f>
        <v>0</v>
      </c>
      <c r="M30" s="14">
        <f>SUM(F$26:F29)</f>
        <v>0</v>
      </c>
      <c r="N30" s="2"/>
    </row>
    <row r="31" spans="1:14" ht="11.25" customHeight="1">
      <c r="A31" s="18" t="s">
        <v>16</v>
      </c>
      <c r="B31" s="16">
        <v>1175</v>
      </c>
      <c r="C31" s="49">
        <v>0</v>
      </c>
      <c r="D31" s="23">
        <f>IF((($C31*D18)+J31)&lt;D$13,$C31*D18,D$13-J31)</f>
        <v>0</v>
      </c>
      <c r="E31" s="23">
        <f>IF((($C31*E18)+L31)&lt;E$13,$C31*E18,E$13-L31)</f>
        <v>0</v>
      </c>
      <c r="F31" s="23">
        <f t="shared" si="0"/>
        <v>0</v>
      </c>
      <c r="I31" s="14"/>
      <c r="J31" s="14">
        <f>SUM(D$26:D30)</f>
        <v>0</v>
      </c>
      <c r="K31" s="14"/>
      <c r="L31" s="14">
        <f>SUM(E$26:E30)</f>
        <v>0</v>
      </c>
      <c r="M31" s="14">
        <f>SUM(F$26:F30)</f>
        <v>0</v>
      </c>
      <c r="N31" s="2"/>
    </row>
    <row r="32" spans="1:14" ht="11.25" customHeight="1">
      <c r="A32" s="18" t="s">
        <v>7</v>
      </c>
      <c r="B32" s="16">
        <v>1975</v>
      </c>
      <c r="C32" s="49">
        <v>0</v>
      </c>
      <c r="D32" s="23">
        <f>IF(($B32*$C32)&lt;D$8,$B32*$C32,IF(($B32*$C32)&gt;D$8,IF(($B32*$C32)&gt;(D$8+(D$12/D$9)),D$10,(((($B32*$C32)-D$8)*D$9)+D$8))))</f>
        <v>0</v>
      </c>
      <c r="E32" s="23">
        <f>IF(($B32*$C32)&lt;E$8,$B32*$C32,IF(($B32*$C32)&gt;E$8,IF(($B32*$C32)&gt;(E$8+(E$12/E$9)),E$10,(((($B32*$C32)-E$8)*E$9)+E$8))))</f>
        <v>0</v>
      </c>
      <c r="F32" s="23">
        <f t="shared" si="0"/>
        <v>0</v>
      </c>
      <c r="I32" s="14"/>
      <c r="J32" s="14"/>
      <c r="K32" s="14"/>
      <c r="L32" s="14"/>
      <c r="M32" s="14">
        <f>SUM(F$26:F31)</f>
        <v>0</v>
      </c>
      <c r="N32" s="2"/>
    </row>
    <row r="33" spans="1:14" ht="11.25" customHeight="1">
      <c r="A33" s="18" t="s">
        <v>8</v>
      </c>
      <c r="B33" s="16">
        <v>4900</v>
      </c>
      <c r="C33" s="49">
        <v>0</v>
      </c>
      <c r="D33" s="23">
        <f>IF(I33&gt;=D$8+D$12,0,IF(D$8-I33&gt;1,IF(($B33*$C33)+I33&lt;D$8,$B33*$C33,IF((((($B33*$C33)-(D$8-I33))*D$9)+(D$8-I33))&lt;(D$8+D$12),(((($B33*$C33)-(D$8-I33))*D$9)+(D$8-I33)),D$8+D$12-I33)),IF(($B33*$C33*D$9)+I33&lt;(D$8+D$12),$B33*$C33*D$9,D$12-(I33-D$8))))</f>
        <v>0</v>
      </c>
      <c r="E33" s="23">
        <f>IF(K33&gt;=E$8+E$12,0,IF(E$8-K33&gt;1,IF(($B33*$C33)+K33&lt;E$8,$B33*$C33,IF((((($B33*$C33)-(E$8-K33))*E$9)+(E$8-K33))&lt;(E$8+E$12),(((($B33*$C33)-(E$8-K33))*E$9)+(E$8-K33)),E$8+E$12-K33)),IF(($B33*$C33*E$9)+K33&lt;(E$8+E$12),$B33*$C33*E$9,E$12-(K33-E$8))))</f>
        <v>0</v>
      </c>
      <c r="F33" s="23">
        <f t="shared" si="0"/>
        <v>0</v>
      </c>
      <c r="I33" s="14">
        <f>SUM(D$32:D32)</f>
        <v>0</v>
      </c>
      <c r="J33" s="14"/>
      <c r="K33" s="14">
        <f>SUM(E$32:E32)</f>
        <v>0</v>
      </c>
      <c r="L33" s="14"/>
      <c r="M33" s="14">
        <f>SUM(F$26:F32)</f>
        <v>0</v>
      </c>
      <c r="N33" s="2"/>
    </row>
    <row r="34" spans="1:14" ht="11.25" customHeight="1">
      <c r="A34" s="18" t="s">
        <v>9</v>
      </c>
      <c r="B34" s="16">
        <v>2500</v>
      </c>
      <c r="C34" s="49">
        <v>0</v>
      </c>
      <c r="D34" s="23">
        <f>IF(I34&gt;=D$8+D$12,0,IF(D$8-I34&gt;1,IF(($B34*$C34)+I34&lt;D$8,$B34*$C34,IF((((($B34*$C34)-(D$8-I34))*D$9)+(D$8-I34))&lt;(D$8+D$12),(((($B34*$C34)-(D$8-I34))*D$9)+(D$8-I34)),D$8+D$12-I34)),IF(($B34*$C34*D$9)+I34&lt;(D$8+D$12),$B34*$C34*D$9,D$12-(I34-D$8))))</f>
        <v>0</v>
      </c>
      <c r="E34" s="23">
        <f>IF(K34&gt;=E$8+E$12,0,IF(E$8-K34&gt;1,IF(($B34*$C34)+K34&lt;E$8,$B34*$C34,IF((((($B34*$C34)-(E$8-K34))*E$9)+(E$8-K34))&lt;(E$8+E$12),(((($B34*$C34)-(E$8-K34))*E$9)+(E$8-K34)),E$8+E$12-K34)),IF(($B34*$C34*E$9)+K34&lt;(E$8+E$12),$B34*$C34*E$9,E$12-(K34-E$8))))</f>
        <v>0</v>
      </c>
      <c r="F34" s="23">
        <f t="shared" si="0"/>
        <v>0</v>
      </c>
      <c r="I34" s="14">
        <f>SUM(D$32:D33)</f>
        <v>0</v>
      </c>
      <c r="J34" s="14"/>
      <c r="K34" s="14">
        <f>SUM(E$32:E33)</f>
        <v>0</v>
      </c>
      <c r="L34" s="14"/>
      <c r="M34" s="14">
        <f>SUM(F$26:F33)</f>
        <v>0</v>
      </c>
      <c r="N34" s="2"/>
    </row>
    <row r="35" spans="1:14" ht="11.25" customHeight="1">
      <c r="A35" s="19" t="s">
        <v>26</v>
      </c>
      <c r="B35" s="16">
        <v>5600</v>
      </c>
      <c r="C35" s="49">
        <v>0</v>
      </c>
      <c r="D35" s="23">
        <f>IF(I35&gt;=D$8+D$12,0,IF(D$8-I35&gt;1,IF(($B35*$C35)+I35&lt;D$8,$B35*$C35,IF((((($B35*$C35)-(D$8-I35))*D$9)+(D$8-I35))&lt;(D$8+D$12),(((($B35*$C35)-(D$8-I35))*D$9)+(D$8-I35)),D$8+D$12-I35)),IF(($B35*$C35*D$9)+I35&lt;(D$8+D$12),$B35*$C35*D$9,D$12-(I35-D$8))))</f>
        <v>0</v>
      </c>
      <c r="E35" s="23">
        <f>IF(K35&gt;=E$8+E$12,0,IF(E$8-K35&gt;1,IF(($B35*$C35)+K35&lt;E$8,$B35*$C35,IF((((($B35*$C35)-(E$8-K35))*E$9)+(E$8-K35))&lt;(E$8+E$12),(((($B35*$C35)-(E$8-K35))*E$9)+(E$8-K35)),E$8+E$12-K35)),IF(($B35*$C35*E$9)+K35&lt;(E$8+E$12),$B35*$C35*E$9,E$12-(K35-E$8))))</f>
        <v>0</v>
      </c>
      <c r="F35" s="23">
        <f t="shared" si="0"/>
        <v>0</v>
      </c>
      <c r="I35" s="14">
        <f>SUM(D$32:D34)</f>
        <v>0</v>
      </c>
      <c r="J35" s="14"/>
      <c r="K35" s="14">
        <f>SUM(E$32:E34)</f>
        <v>0</v>
      </c>
      <c r="L35" s="14"/>
      <c r="M35" s="14">
        <f>SUM(F$26:F34)</f>
        <v>0</v>
      </c>
      <c r="N35" s="2"/>
    </row>
    <row r="36" spans="1:14" ht="11.25" customHeight="1">
      <c r="A36" s="19" t="s">
        <v>28</v>
      </c>
      <c r="B36" s="16">
        <v>5000</v>
      </c>
      <c r="C36" s="49">
        <v>0</v>
      </c>
      <c r="D36" s="23">
        <f>IF(I36&gt;=D$8+D$12,0,IF(D$8-I36&gt;1,IF(($B36*$C36)+I36&lt;D$8,$B36*$C36,IF((((($B36*$C36)-(D$8-I36))*D$9)+(D$8-I36))&lt;(D$8+D$12),(((($B36*$C36)-(D$8-I36))*D$9)+(D$8-I36)),D$8+D$12-I36)),IF(($B36*$C36*D$9)+I36&lt;(D$8+D$12),$B36*$C36*D$9,D$12-(I36-D$8))))</f>
        <v>0</v>
      </c>
      <c r="E36" s="23">
        <f>IF(K36&gt;=E$8+E$12,0,IF(E$8-K36&gt;1,IF(($B36*$C36)+K36&lt;E$8,$B36*$C36,IF((((($B36*$C36)-(E$8-K36))*E$9)+(E$8-K36))&lt;(E$8+E$12),(((($B36*$C36)-(E$8-K36))*E$9)+(E$8-K36)),E$8+E$12-K36)),IF(($B36*$C36*E$9)+K36&lt;(E$8+E$12),$B36*$C36*E$9,E$12-(K36-E$8))))</f>
        <v>0</v>
      </c>
      <c r="F36" s="23">
        <f t="shared" si="0"/>
        <v>0</v>
      </c>
      <c r="I36" s="14">
        <f>SUM(D$32:D35)</f>
        <v>0</v>
      </c>
      <c r="J36" s="14"/>
      <c r="K36" s="14">
        <f>SUM(E$32:E35)</f>
        <v>0</v>
      </c>
      <c r="L36" s="14"/>
      <c r="M36" s="14">
        <f>SUM(F$26:F35)</f>
        <v>0</v>
      </c>
      <c r="N36" s="2"/>
    </row>
    <row r="37" spans="1:14" ht="11.25" customHeight="1">
      <c r="A37" s="19" t="s">
        <v>27</v>
      </c>
      <c r="B37" s="16">
        <v>50000</v>
      </c>
      <c r="C37" s="49">
        <v>0</v>
      </c>
      <c r="D37" s="23">
        <f>IF(I37&gt;=D$8+D$12,0,IF(D$8-I37&gt;1,IF(($B37*$C37)+I37&lt;D$8,$B37*$C37,IF((((($B37*$C37)-(D$8-I37))*D$9)+(D$8-I37))&lt;(D$8+D$12),(((($B37*$C37)-(D$8-I37))*D$9)+(D$8-I37)),D$8+D$12-I37)),IF(($B37*$C37*D$9)+I37&lt;(D$8+D$12),$B37*$C37*D$9,D$12-(I37-D$8))))</f>
        <v>0</v>
      </c>
      <c r="E37" s="23">
        <f>IF(K37&gt;=E$8+E$12,0,IF(E$8-K37&gt;1,IF(($B37*$C37)+K37&lt;E$8,$B37*$C37,IF((((($B37*$C37)-(E$8-K37))*E$9)+(E$8-K37))&lt;(E$8+E$12),(((($B37*$C37)-(E$8-K37))*E$9)+(E$8-K37)),E$8+E$12-K37)),IF(($B37*$C37*E$9)+K37&lt;(E$8+E$12),$B37*$C37*E$9,E$12-(K37-E$8))))</f>
        <v>0</v>
      </c>
      <c r="F37" s="23">
        <f t="shared" si="0"/>
        <v>0</v>
      </c>
      <c r="I37" s="14">
        <f>SUM(D$32:D36)</f>
        <v>0</v>
      </c>
      <c r="J37" s="14"/>
      <c r="K37" s="14">
        <f>SUM(E$32:E36)</f>
        <v>0</v>
      </c>
      <c r="L37" s="14"/>
      <c r="M37" s="14">
        <f>SUM(F$26:F36)</f>
        <v>0</v>
      </c>
      <c r="N37" s="2"/>
    </row>
    <row r="38" spans="1:14" ht="3.95" customHeight="1">
      <c r="A38" s="20"/>
      <c r="B38" s="27"/>
      <c r="C38" s="50"/>
      <c r="D38" s="24"/>
      <c r="E38" s="24"/>
      <c r="F38" s="24"/>
      <c r="I38" s="15"/>
      <c r="J38" s="15"/>
      <c r="K38" s="15"/>
      <c r="L38" s="15"/>
      <c r="M38" s="15"/>
      <c r="N38" s="2"/>
    </row>
    <row r="39" spans="1:14" ht="57" customHeight="1">
      <c r="A39" s="96" t="s">
        <v>52</v>
      </c>
      <c r="B39" s="97"/>
      <c r="C39" s="97"/>
      <c r="D39" s="97"/>
      <c r="E39" s="97"/>
      <c r="F39" s="98"/>
      <c r="I39" s="15"/>
      <c r="J39" s="15"/>
      <c r="K39" s="15"/>
      <c r="L39" s="15"/>
      <c r="M39" s="15"/>
      <c r="N39" s="2"/>
    </row>
    <row r="40" spans="1:14" ht="22.5">
      <c r="A40" s="31" t="s">
        <v>42</v>
      </c>
      <c r="B40" s="32" t="s">
        <v>31</v>
      </c>
      <c r="C40" s="51" t="s">
        <v>25</v>
      </c>
      <c r="D40" s="68"/>
      <c r="E40" s="68"/>
      <c r="F40" s="28"/>
      <c r="I40" s="15"/>
      <c r="J40" s="62"/>
      <c r="K40" s="15"/>
      <c r="L40" s="62"/>
      <c r="M40" s="15"/>
      <c r="N40" s="2"/>
    </row>
    <row r="41" spans="1:14">
      <c r="A41" s="18" t="s">
        <v>2</v>
      </c>
      <c r="B41" s="16">
        <v>30</v>
      </c>
      <c r="C41" s="49">
        <v>0</v>
      </c>
      <c r="D41" s="44">
        <f>IF((($C41*D$20)+J41)&lt;D$13,$C41*D$20,IF(D$13-J41&gt;0,D$13-J41,0))</f>
        <v>0</v>
      </c>
      <c r="E41" s="44">
        <f>IF((($C41*E$20)+L41)&lt;E$13,$C41*E$20,IF(E$13-L41&gt;0,E$13-L41,0))</f>
        <v>0</v>
      </c>
      <c r="F41" s="29">
        <f>IF(M41&gt;=F$8+F$12,0,IF(F$8-M41&gt;1,IF(($B41*$C41)+M41&lt;F$8,$B41*$C41,IF((((($B41*$C41)-(F$8-M41))*F$9)+(F$8-M41))&lt;(F$8+F$12),(((($B41*$C41)-(F$8-M41))*F$9)+(F$8-M41)),F$8+F$12-M41)),IF(($B41*$C41*F$9)+M41&lt;(F$8+F$12),$B41*$C41*F$9,F$12-(M41-F$8))))</f>
        <v>0</v>
      </c>
      <c r="G41" s="7"/>
      <c r="I41" s="14"/>
      <c r="J41" s="14">
        <f>SUM(D$26:D31)</f>
        <v>0</v>
      </c>
      <c r="K41" s="14"/>
      <c r="L41" s="14">
        <f>SUM(E$26:E31)</f>
        <v>0</v>
      </c>
      <c r="M41" s="14">
        <f>SUM(F$26:F40)</f>
        <v>0</v>
      </c>
      <c r="N41" s="2"/>
    </row>
    <row r="42" spans="1:14">
      <c r="A42" s="56" t="s">
        <v>21</v>
      </c>
      <c r="B42" s="16">
        <v>30</v>
      </c>
      <c r="C42" s="49">
        <v>0</v>
      </c>
      <c r="D42" s="44">
        <f>IF((($C42*D$20)+J42)&lt;D$13,$C42*D$20,IF(D$13-J42&gt;0,D$13-J42,0))</f>
        <v>0</v>
      </c>
      <c r="E42" s="44">
        <f>IF((($C42*E$20)+L42)&lt;E$13,$C42*E$20,IF(E$13-L42&gt;0,E$13-L42,0))</f>
        <v>0</v>
      </c>
      <c r="F42" s="29">
        <v>0</v>
      </c>
      <c r="G42" s="7"/>
      <c r="I42" s="14"/>
      <c r="J42" s="14">
        <f>SUM(D$26:D$31,D$41:D41)</f>
        <v>0</v>
      </c>
      <c r="K42" s="14"/>
      <c r="L42" s="14">
        <f>SUM(E$26:E$31,E$41:E41)</f>
        <v>0</v>
      </c>
      <c r="M42" s="14">
        <f>SUM(F$26:F41)</f>
        <v>0</v>
      </c>
      <c r="N42" s="2"/>
    </row>
    <row r="43" spans="1:14">
      <c r="A43" s="18" t="s">
        <v>3</v>
      </c>
      <c r="B43" s="16">
        <v>175</v>
      </c>
      <c r="C43" s="49">
        <v>0</v>
      </c>
      <c r="D43" s="44">
        <f>IF((($C43*D$21)+J43)&lt;D$13,$C43*D$21,IF(D$13-J43&gt;0,D$13-J43,0))</f>
        <v>0</v>
      </c>
      <c r="E43" s="44">
        <f>IF((($C43*E$21)+L43)&lt;E$13,$C43*E$21,IF(E$13-L43&gt;0,E$13-L43,0))</f>
        <v>0</v>
      </c>
      <c r="F43" s="29">
        <f>IF(M43&gt;=F$8+F$12,0,IF(F$8-M43&gt;1,IF(($B43*$C43)+M43&lt;F$8,$B43*$C43,IF((((($B43*$C43)-(F$8-M43))*F$9)+(F$8-M43))&lt;(F$8+F$12),(((($B43*$C43)-(F$8-M43))*F$9)+(F$8-M43)),F$8+F$12-M43)),IF(($B43*$C43*F$9)+M43&lt;(F$8+F$12),$B43*$C43*F$9,F$12-(M43-F$8))))</f>
        <v>0</v>
      </c>
      <c r="G43" s="7"/>
      <c r="I43" s="14"/>
      <c r="J43" s="14">
        <f>SUM(D$26:D$31,D$41:D42)</f>
        <v>0</v>
      </c>
      <c r="K43" s="14"/>
      <c r="L43" s="14">
        <f>SUM(E$26:E$31,E$41:E42)</f>
        <v>0</v>
      </c>
      <c r="M43" s="14">
        <f>SUM(F$26:F42)</f>
        <v>0</v>
      </c>
      <c r="N43" s="2"/>
    </row>
    <row r="44" spans="1:14">
      <c r="A44" s="56" t="s">
        <v>22</v>
      </c>
      <c r="B44" s="16">
        <v>175</v>
      </c>
      <c r="C44" s="49">
        <v>0</v>
      </c>
      <c r="D44" s="44">
        <f>IF((($C44*D$21)+J44)&lt;D$13,$C44*D$21,IF(D$13-J44&gt;0,D$13-J44,0))</f>
        <v>0</v>
      </c>
      <c r="E44" s="44">
        <f>IF((($C44*E$21)+L44)&lt;E$13,$C44*E$21,IF(E$13-L44&gt;0,E$13-L44,0))</f>
        <v>0</v>
      </c>
      <c r="F44" s="29">
        <v>0</v>
      </c>
      <c r="G44" s="7"/>
      <c r="I44" s="14"/>
      <c r="J44" s="14">
        <f>SUM(D$26:D$31,D$41:D43)</f>
        <v>0</v>
      </c>
      <c r="K44" s="14"/>
      <c r="L44" s="14">
        <f>SUM(E$26:E$31,E$41:E43)</f>
        <v>0</v>
      </c>
      <c r="M44" s="14">
        <f>SUM(F$26:F43)</f>
        <v>0</v>
      </c>
      <c r="N44" s="2"/>
    </row>
    <row r="45" spans="1:14">
      <c r="A45" s="20" t="s">
        <v>4</v>
      </c>
      <c r="B45" s="33">
        <v>225</v>
      </c>
      <c r="C45" s="52">
        <v>0</v>
      </c>
      <c r="D45" s="44">
        <f>IF((($C45*D$22)+J45)&lt;D$13,$C45*D$22,IF(D$13-J45&gt;0,D$13-J45,0))</f>
        <v>0</v>
      </c>
      <c r="E45" s="44">
        <f>IF((($C45*E$22)+L45)&lt;E$13,$C45*E$22,IF(E$13-L45&gt;0,E$13-L45,0))</f>
        <v>0</v>
      </c>
      <c r="F45" s="30">
        <f>IF(M45&gt;=F$8+F$12,0,IF(F$8-M45&gt;1,IF(($B45*$C45)+M45&lt;F$8,$B45*$C45,IF((((($B45*$C45)-(F$8-M45))*F$9)+(F$8-M45))&lt;(F$8+F$12),(((($B45*$C45)-(F$8-M45))*F$9)+(F$8-M45)),F$8+F$12-M45)),IF(($B45*$C45*F$9)+M45&lt;(F$8+F$12),$B45*$C45*F$9,F$12-(M45-F$8))))</f>
        <v>0</v>
      </c>
      <c r="G45" s="7"/>
      <c r="I45" s="14"/>
      <c r="J45" s="14">
        <f>SUM(D$26:D$31,D$41:D44)</f>
        <v>0</v>
      </c>
      <c r="K45" s="14"/>
      <c r="L45" s="14">
        <f>SUM(E$26:E$31,E$41:E44)</f>
        <v>0</v>
      </c>
      <c r="M45" s="14">
        <f>SUM(F$26:F44)</f>
        <v>0</v>
      </c>
      <c r="N45" s="2"/>
    </row>
    <row r="46" spans="1:14" s="76" customFormat="1" ht="24" customHeight="1">
      <c r="A46" s="101" t="s">
        <v>57</v>
      </c>
      <c r="B46" s="102"/>
      <c r="C46" s="103"/>
      <c r="D46" s="53" t="s">
        <v>29</v>
      </c>
      <c r="E46" s="53" t="s">
        <v>30</v>
      </c>
      <c r="F46" s="54" t="s">
        <v>20</v>
      </c>
      <c r="G46" s="75"/>
      <c r="I46" s="77"/>
      <c r="J46" s="77">
        <f>SUM(D$26:D$31,D$41:D45)</f>
        <v>0</v>
      </c>
      <c r="K46" s="77"/>
      <c r="L46" s="77">
        <f>SUM(E$26:E$31,E$41:E45)</f>
        <v>0</v>
      </c>
      <c r="M46" s="77">
        <f>SUM(F$26:F45)</f>
        <v>0</v>
      </c>
    </row>
    <row r="47" spans="1:14" ht="24.75" customHeight="1">
      <c r="A47" s="90" t="s">
        <v>43</v>
      </c>
      <c r="B47" s="91"/>
      <c r="C47" s="91"/>
      <c r="D47" s="91"/>
      <c r="E47" s="91"/>
      <c r="F47" s="92"/>
      <c r="I47" s="3"/>
      <c r="N47" s="2"/>
    </row>
    <row r="48" spans="1:14" ht="19.5" customHeight="1">
      <c r="A48" s="94" t="s">
        <v>53</v>
      </c>
      <c r="B48" s="95"/>
      <c r="C48" s="95"/>
      <c r="D48" s="34">
        <f>IF(SUM(D32:D37)&gt;D10,D10,IF(SUM(D32:D37)&lt;1,0,SUM(D32:D37)))</f>
        <v>0</v>
      </c>
      <c r="E48" s="34">
        <f>IF(SUM(E32:E37)&gt;E10,E10,IF(SUM(E32:E37)&lt;1,0,SUM(E32:E37)))</f>
        <v>0</v>
      </c>
      <c r="F48" s="34">
        <f>SUM(F26:F37,F41:F45)</f>
        <v>0</v>
      </c>
    </row>
    <row r="49" spans="1:14" ht="19.5" customHeight="1">
      <c r="A49" s="94" t="s">
        <v>54</v>
      </c>
      <c r="B49" s="95"/>
      <c r="C49" s="95"/>
      <c r="D49" s="34">
        <f>D26+D27+D30+D31+D41+D42+D43+D44+D45</f>
        <v>0</v>
      </c>
      <c r="E49" s="34">
        <f>E26+E27+E30+E31+E41+E42+E43+E44+E45</f>
        <v>0</v>
      </c>
      <c r="F49" s="63" t="s">
        <v>36</v>
      </c>
    </row>
    <row r="50" spans="1:14" ht="19.5" customHeight="1">
      <c r="A50" s="35" t="s">
        <v>55</v>
      </c>
      <c r="B50" s="36"/>
      <c r="C50" s="36"/>
      <c r="D50" s="37">
        <f>SUMPRODUCT(($I3:$I6="X")*(D3:D6))</f>
        <v>2626.32</v>
      </c>
      <c r="E50" s="37">
        <f>SUMPRODUCT(($I3:$I6="X")*(E3:E6))</f>
        <v>1281.1200000000001</v>
      </c>
      <c r="F50" s="37">
        <f>SUMPRODUCT(($I3:$I6="x")*(F3:F6))</f>
        <v>1017</v>
      </c>
    </row>
    <row r="51" spans="1:14" s="72" customFormat="1" ht="19.5" customHeight="1">
      <c r="A51" s="69" t="s">
        <v>13</v>
      </c>
      <c r="B51" s="70"/>
      <c r="C51" s="70"/>
      <c r="D51" s="71">
        <f>SUM(D48:D50)</f>
        <v>2626.32</v>
      </c>
      <c r="E51" s="71">
        <f t="shared" ref="E51:F51" si="1">SUM(E48:E50)</f>
        <v>1281.1200000000001</v>
      </c>
      <c r="F51" s="71">
        <f t="shared" si="1"/>
        <v>1017</v>
      </c>
      <c r="J51" s="73"/>
      <c r="K51" s="73"/>
      <c r="L51" s="73"/>
      <c r="M51" s="73"/>
      <c r="N51" s="73"/>
    </row>
  </sheetData>
  <sheetProtection algorithmName="SHA-512" hashValue="7zjvzWPVQ+gCdRmyjL6fb+B6BXU8/Nq2HNtUZ6fVth/pPh0Mz5l+VDUkjM9dADid/VdiAD+Aj9G5HZZRLruVEQ==" saltValue="8lv5Z7aQqd3kt23Wy2X1/Q==" spinCount="100000" sheet="1" objects="1" scenarios="1"/>
  <mergeCells count="16">
    <mergeCell ref="A49:C49"/>
    <mergeCell ref="A48:C48"/>
    <mergeCell ref="A39:F39"/>
    <mergeCell ref="F20:F23"/>
    <mergeCell ref="A46:C46"/>
    <mergeCell ref="A1:F1"/>
    <mergeCell ref="A24:F24"/>
    <mergeCell ref="A2:C2"/>
    <mergeCell ref="A47:F47"/>
    <mergeCell ref="D16:F16"/>
    <mergeCell ref="I25:J25"/>
    <mergeCell ref="A6:B6"/>
    <mergeCell ref="A3:B3"/>
    <mergeCell ref="A4:B4"/>
    <mergeCell ref="A5:B5"/>
    <mergeCell ref="A7:C7"/>
  </mergeCells>
  <phoneticPr fontId="6" type="noConversion"/>
  <dataValidations disablePrompts="1" count="1">
    <dataValidation type="list" allowBlank="1" showInputMessage="1" showErrorMessage="1" sqref="C26:C37" xr:uid="{00000000-0002-0000-0000-000000000000}">
      <formula1>"0,1,2,3,4,5,6,7,8,9,10,11,12,13,14,15,16,17,18,19,20"</formula1>
    </dataValidation>
  </dataValidations>
  <pageMargins left="0.4" right="0.1" top="0.4" bottom="0.2" header="0.5" footer="0.05"/>
  <pageSetup orientation="portrait" r:id="rId1"/>
  <headerFooter alignWithMargins="0">
    <oddFooter>&amp;R&amp;"Arial,Bold Italic"&amp;8&amp;G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2</xdr:col>
                    <xdr:colOff>285750</xdr:colOff>
                    <xdr:row>1</xdr:row>
                    <xdr:rowOff>295275</xdr:rowOff>
                  </from>
                  <to>
                    <xdr:col>2</xdr:col>
                    <xdr:colOff>590550</xdr:colOff>
                    <xdr:row>3</xdr:row>
                    <xdr:rowOff>28575</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2</xdr:col>
                    <xdr:colOff>285750</xdr:colOff>
                    <xdr:row>2</xdr:row>
                    <xdr:rowOff>152400</xdr:rowOff>
                  </from>
                  <to>
                    <xdr:col>2</xdr:col>
                    <xdr:colOff>590550</xdr:colOff>
                    <xdr:row>4</xdr:row>
                    <xdr:rowOff>28575</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2</xdr:col>
                    <xdr:colOff>285750</xdr:colOff>
                    <xdr:row>3</xdr:row>
                    <xdr:rowOff>152400</xdr:rowOff>
                  </from>
                  <to>
                    <xdr:col>2</xdr:col>
                    <xdr:colOff>590550</xdr:colOff>
                    <xdr:row>5</xdr:row>
                    <xdr:rowOff>28575</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2</xdr:col>
                    <xdr:colOff>285750</xdr:colOff>
                    <xdr:row>4</xdr:row>
                    <xdr:rowOff>171450</xdr:rowOff>
                  </from>
                  <to>
                    <xdr:col>2</xdr:col>
                    <xdr:colOff>590550</xdr:colOff>
                    <xdr:row>6</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8292EE9653A24391A99AFE43F2E6E0" ma:contentTypeVersion="12" ma:contentTypeDescription="Create a new document." ma:contentTypeScope="" ma:versionID="8fc4bb381970129008a67966e5fe6c8c">
  <xsd:schema xmlns:xsd="http://www.w3.org/2001/XMLSchema" xmlns:xs="http://www.w3.org/2001/XMLSchema" xmlns:p="http://schemas.microsoft.com/office/2006/metadata/properties" xmlns:ns3="683766df-df55-492f-a916-e3caaece0fe1" xmlns:ns4="bfbe7120-71de-4d21-abac-002489c3a4f7" targetNamespace="http://schemas.microsoft.com/office/2006/metadata/properties" ma:root="true" ma:fieldsID="942287db93e93559371a645b5c73c26b" ns3:_="" ns4:_="">
    <xsd:import namespace="683766df-df55-492f-a916-e3caaece0fe1"/>
    <xsd:import namespace="bfbe7120-71de-4d21-abac-002489c3a4f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766df-df55-492f-a916-e3caaece0f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e7120-71de-4d21-abac-002489c3a4f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DC018-5B97-467A-867A-76DA786738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766df-df55-492f-a916-e3caaece0fe1"/>
    <ds:schemaRef ds:uri="bfbe7120-71de-4d21-abac-002489c3a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F30D5D-5833-41C5-8804-248A63447E33}">
  <ds:schemaRefs>
    <ds:schemaRef ds:uri="bfbe7120-71de-4d21-abac-002489c3a4f7"/>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83766df-df55-492f-a916-e3caaece0fe1"/>
    <ds:schemaRef ds:uri="http://www.w3.org/XML/1998/namespace"/>
    <ds:schemaRef ds:uri="http://purl.org/dc/dcmitype/"/>
  </ds:schemaRefs>
</ds:datastoreItem>
</file>

<file path=customXml/itemProps3.xml><?xml version="1.0" encoding="utf-8"?>
<ds:datastoreItem xmlns:ds="http://schemas.openxmlformats.org/officeDocument/2006/customXml" ds:itemID="{9AAAF8C2-3FCF-4966-8F53-33B10BBBD4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Calculator</vt:lpstr>
      <vt:lpstr>Calculator!Print_Area</vt:lpstr>
    </vt:vector>
  </TitlesOfParts>
  <Company>Lovitt &amp; Touche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Whaley</dc:creator>
  <cp:lastModifiedBy>Elcess, Barbara (MMA)</cp:lastModifiedBy>
  <cp:lastPrinted>2014-09-23T00:06:27Z</cp:lastPrinted>
  <dcterms:created xsi:type="dcterms:W3CDTF">2007-10-03T14:58:32Z</dcterms:created>
  <dcterms:modified xsi:type="dcterms:W3CDTF">2025-09-17T18:52:11Z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0x010100378292EE9653A24391A99AFE43F2E6E0</vt:lpwstr>
  </property>
  <property fmtid="{D5CDD505-2E9C-101B-9397-08002B2CF9AE}" pid="3" name="MSIP_Label_38f1469a-2c2a-4aee-b92b-090d4c5468ff_Enabled">
    <vt:lpwstr>true</vt:lpwstr>
  </property>
  <property fmtid="{D5CDD505-2E9C-101B-9397-08002B2CF9AE}" pid="4" name="MSIP_Label_38f1469a-2c2a-4aee-b92b-090d4c5468ff_SetDate">
    <vt:lpwstr>2021-09-14T17:04:16Z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4653da46-88f7-4a27-a967-6a2c30365d2d</vt:lpwstr>
  </property>
  <property fmtid="{D5CDD505-2E9C-101B-9397-08002B2CF9AE}" pid="9" name="MSIP_Label_38f1469a-2c2a-4aee-b92b-090d4c5468ff_ContentBits">
    <vt:lpwstr>0</vt:lpwstr>
  </property>
</Properties>
</file>